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35" windowWidth="20895" windowHeight="11670" firstSheet="6" activeTab="6"/>
  </bookViews>
  <sheets>
    <sheet name="10" sheetId="1" state="hidden" r:id="rId1"/>
    <sheet name="11" sheetId="2" state="hidden" r:id="rId2"/>
    <sheet name="12" sheetId="3" state="hidden" r:id="rId3"/>
    <sheet name="13" sheetId="4" state="hidden" r:id="rId4"/>
    <sheet name="14" sheetId="5" state="hidden" r:id="rId5"/>
    <sheet name="15" sheetId="6" state="hidden" r:id="rId6"/>
    <sheet name="Журналисты" sheetId="7" r:id="rId7"/>
    <sheet name="Расч" sheetId="8" r:id="rId8"/>
  </sheets>
  <definedNames/>
  <calcPr calcId="125725"/>
</workbook>
</file>

<file path=xl/sharedStrings.xml><?xml version="1.0" encoding="utf-8"?>
<sst xmlns="http://schemas.openxmlformats.org/spreadsheetml/2006/main" count="2724" uniqueCount="938">
  <si>
    <t>Журналист</t>
  </si>
  <si>
    <t>Ник</t>
  </si>
  <si>
    <t>Сумма</t>
  </si>
  <si>
    <t>Ксардакс</t>
  </si>
  <si>
    <t xml:space="preserve">Uroboros </t>
  </si>
  <si>
    <t>bilan_crimea</t>
  </si>
  <si>
    <t>Olgerd</t>
  </si>
  <si>
    <t>Саша - Белый</t>
  </si>
  <si>
    <t>muhomiminoff</t>
  </si>
  <si>
    <t>WarX</t>
  </si>
  <si>
    <t>Sergey_Ulianov</t>
  </si>
  <si>
    <t>Captain Morgan</t>
  </si>
  <si>
    <t>Vecchiardo</t>
  </si>
  <si>
    <t>V@r@n</t>
  </si>
  <si>
    <t>ED76</t>
  </si>
  <si>
    <t>Turtell</t>
  </si>
  <si>
    <t>virtal</t>
  </si>
  <si>
    <t>Kuraudo</t>
  </si>
  <si>
    <t>BloodyGhost</t>
  </si>
  <si>
    <t>a_ce</t>
  </si>
  <si>
    <t>romza</t>
  </si>
  <si>
    <t>Gayaz</t>
  </si>
  <si>
    <t>erret</t>
  </si>
  <si>
    <t xml:space="preserve">makarka77 </t>
  </si>
  <si>
    <t>vedmas</t>
  </si>
  <si>
    <t>MAG-UR</t>
  </si>
  <si>
    <t>Орка</t>
  </si>
  <si>
    <t>Торн-2</t>
  </si>
  <si>
    <t>RaulGonsalez</t>
  </si>
  <si>
    <t>Baltikafc</t>
  </si>
  <si>
    <t>Ged</t>
  </si>
  <si>
    <t>Algerd</t>
  </si>
  <si>
    <t>D_N_S</t>
  </si>
  <si>
    <t>StoneTemple</t>
  </si>
  <si>
    <t xml:space="preserve">Seregin19811 </t>
  </si>
  <si>
    <t>boomber</t>
  </si>
  <si>
    <t>pj</t>
  </si>
  <si>
    <t>polevogo</t>
  </si>
  <si>
    <t>Elsergey</t>
  </si>
  <si>
    <t>Autt</t>
  </si>
  <si>
    <t>FroM In SiDe</t>
  </si>
  <si>
    <t>dman</t>
  </si>
  <si>
    <t>Вит Леон</t>
  </si>
  <si>
    <t>Medic</t>
  </si>
  <si>
    <t>Alex317</t>
  </si>
  <si>
    <t>str011</t>
  </si>
  <si>
    <t>Maximilian89</t>
  </si>
  <si>
    <t>Демиург</t>
  </si>
  <si>
    <t>sip13</t>
  </si>
  <si>
    <t>Кркич</t>
  </si>
  <si>
    <t>Tiberi</t>
  </si>
  <si>
    <t>Beatloff</t>
  </si>
  <si>
    <t>МИТРОХА</t>
  </si>
  <si>
    <t>maveric2020</t>
  </si>
  <si>
    <t>Витольдович</t>
  </si>
  <si>
    <t>vitals</t>
  </si>
  <si>
    <t>sirwik</t>
  </si>
  <si>
    <t>Den-kondak</t>
  </si>
  <si>
    <t xml:space="preserve">skryabin </t>
  </si>
  <si>
    <t>sasha-78rus1</t>
  </si>
  <si>
    <t>ZUCKER</t>
  </si>
  <si>
    <t>Sokol33</t>
  </si>
  <si>
    <t>Fratriec</t>
  </si>
  <si>
    <t>Stah</t>
  </si>
  <si>
    <t>Dimmu</t>
  </si>
  <si>
    <t>wispa2009</t>
  </si>
  <si>
    <t>nerazzgadannaya</t>
  </si>
  <si>
    <t>ИгорекЛОРД</t>
  </si>
  <si>
    <t>Locopunk</t>
  </si>
  <si>
    <t>Zaika440</t>
  </si>
  <si>
    <t>izya666</t>
  </si>
  <si>
    <t>Hamburg</t>
  </si>
  <si>
    <t>konstantin_mkv</t>
  </si>
  <si>
    <t>Lion meybal</t>
  </si>
  <si>
    <t>Goold</t>
  </si>
  <si>
    <t>Терон</t>
  </si>
  <si>
    <t>Chub83</t>
  </si>
  <si>
    <t>Igroid</t>
  </si>
  <si>
    <t>CaggaM XyceuH</t>
  </si>
  <si>
    <t>CompAS</t>
  </si>
  <si>
    <t>Bilfegor</t>
  </si>
  <si>
    <t>Warhazard</t>
  </si>
  <si>
    <t>Ravil-td</t>
  </si>
  <si>
    <t>Davlord</t>
  </si>
  <si>
    <t>Сергей Бобровников (Serserser)</t>
  </si>
  <si>
    <t>cronotiger</t>
  </si>
  <si>
    <t>Александр Калинчук (Лысый хрен Уиллис)</t>
  </si>
  <si>
    <t>Umnik-Cr</t>
  </si>
  <si>
    <t xml:space="preserve">roman191 </t>
  </si>
  <si>
    <t>Невилл</t>
  </si>
  <si>
    <t>Андросов</t>
  </si>
  <si>
    <t>Ellips</t>
  </si>
  <si>
    <t>DJ Eminem</t>
  </si>
  <si>
    <t>KIRIX019</t>
  </si>
  <si>
    <t>Bruklin</t>
  </si>
  <si>
    <t>Izop</t>
  </si>
  <si>
    <t>pn97</t>
  </si>
  <si>
    <t>DeLeTanT</t>
  </si>
  <si>
    <t>Martiny</t>
  </si>
  <si>
    <t>DrRainbow</t>
  </si>
  <si>
    <t>bottlmeat</t>
  </si>
  <si>
    <t>Shadow290891</t>
  </si>
  <si>
    <t>mbilan</t>
  </si>
  <si>
    <t>Арий</t>
  </si>
  <si>
    <t>deliev</t>
  </si>
  <si>
    <t>DRUGINNIK</t>
  </si>
  <si>
    <t>katania</t>
  </si>
  <si>
    <t>Jeam</t>
  </si>
  <si>
    <t>maxtake</t>
  </si>
  <si>
    <t>GrandTim</t>
  </si>
  <si>
    <t>Lexan</t>
  </si>
  <si>
    <t>pressmaster</t>
  </si>
  <si>
    <t>кес</t>
  </si>
  <si>
    <t>Deniskaaaaa</t>
  </si>
  <si>
    <t>Slaviano</t>
  </si>
  <si>
    <t>AWLesley</t>
  </si>
  <si>
    <t>Popandopulo</t>
  </si>
  <si>
    <t>Арлекин</t>
  </si>
  <si>
    <t>El Vencedor</t>
  </si>
  <si>
    <t>Barbos1</t>
  </si>
  <si>
    <t>Zubr90</t>
  </si>
  <si>
    <t>Davidoff</t>
  </si>
  <si>
    <t xml:space="preserve">Сергометр </t>
  </si>
  <si>
    <t>d_lukas</t>
  </si>
  <si>
    <t>ibizza</t>
  </si>
  <si>
    <t>tolstys</t>
  </si>
  <si>
    <t>hoinet</t>
  </si>
  <si>
    <t>vizio</t>
  </si>
  <si>
    <t>Rubin FC</t>
  </si>
  <si>
    <t>Мэк</t>
  </si>
  <si>
    <t>Прокопенко</t>
  </si>
  <si>
    <t>kajman</t>
  </si>
  <si>
    <t>Анкх</t>
  </si>
  <si>
    <t>Cartman7</t>
  </si>
  <si>
    <t>fanat(wolfarius)</t>
  </si>
  <si>
    <t>Fatih_Terim</t>
  </si>
  <si>
    <t>Гортаур</t>
  </si>
  <si>
    <t>mikh11</t>
  </si>
  <si>
    <t>yuh</t>
  </si>
  <si>
    <t>Гусилья</t>
  </si>
  <si>
    <t>Torpedovec</t>
  </si>
  <si>
    <t>DanMike</t>
  </si>
  <si>
    <t>Sesa</t>
  </si>
  <si>
    <t>Serg Gangrel</t>
  </si>
  <si>
    <t>Рагнаради</t>
  </si>
  <si>
    <t>sbyt</t>
  </si>
  <si>
    <t>Redginald</t>
  </si>
  <si>
    <t>АБВ</t>
  </si>
  <si>
    <t>AntonioDiamond</t>
  </si>
  <si>
    <t>Valandil Fefalas</t>
  </si>
  <si>
    <t>kukumber1985</t>
  </si>
  <si>
    <t xml:space="preserve">Moransky </t>
  </si>
  <si>
    <t>Михаил777</t>
  </si>
  <si>
    <t>Masteris</t>
  </si>
  <si>
    <t>ABELEKA</t>
  </si>
  <si>
    <t>asmer</t>
  </si>
  <si>
    <t>klaid93</t>
  </si>
  <si>
    <t>Xa4iman</t>
  </si>
  <si>
    <t>Liberinn</t>
  </si>
  <si>
    <t>nuke89</t>
  </si>
  <si>
    <t>ncix</t>
  </si>
  <si>
    <t>doubledamage</t>
  </si>
  <si>
    <t>Svang</t>
  </si>
  <si>
    <t>СИБИРЬяк</t>
  </si>
  <si>
    <t>Sashan</t>
  </si>
  <si>
    <t>romly</t>
  </si>
  <si>
    <t>MAxxxZA</t>
  </si>
  <si>
    <t xml:space="preserve">wateraist </t>
  </si>
  <si>
    <t>groundhog</t>
  </si>
  <si>
    <t>soldier5777</t>
  </si>
  <si>
    <t>Migeru</t>
  </si>
  <si>
    <t>Архангел</t>
  </si>
  <si>
    <t>PsychoMan</t>
  </si>
  <si>
    <t>fcsmoscow</t>
  </si>
  <si>
    <t>Me3uM</t>
  </si>
  <si>
    <t>miramax</t>
  </si>
  <si>
    <t>Главред</t>
  </si>
  <si>
    <t>rubin1988</t>
  </si>
  <si>
    <t>outlaws</t>
  </si>
  <si>
    <t>shelnow</t>
  </si>
  <si>
    <t>beepor</t>
  </si>
  <si>
    <t>Corvinchuk</t>
  </si>
  <si>
    <t>padavitel</t>
  </si>
  <si>
    <t>Футболер 90</t>
  </si>
  <si>
    <t>lfc-fan</t>
  </si>
  <si>
    <t>Lяvoн</t>
  </si>
  <si>
    <t>tenax_1980</t>
  </si>
  <si>
    <t>SchranZnbasser</t>
  </si>
  <si>
    <t>Somik BARCA</t>
  </si>
  <si>
    <t>Самбре</t>
  </si>
  <si>
    <t>rouslan0704</t>
  </si>
  <si>
    <t>Роджи</t>
  </si>
  <si>
    <t>javel</t>
  </si>
  <si>
    <t>sashak</t>
  </si>
  <si>
    <t xml:space="preserve">Firrel </t>
  </si>
  <si>
    <t>maarkus</t>
  </si>
  <si>
    <t xml:space="preserve">Whit3 </t>
  </si>
  <si>
    <t>KROS</t>
  </si>
  <si>
    <t>BLACKDIE</t>
  </si>
  <si>
    <t xml:space="preserve">Passha </t>
  </si>
  <si>
    <t>mark_82</t>
  </si>
  <si>
    <t>Компутерный Паша</t>
  </si>
  <si>
    <t>MONSTER84</t>
  </si>
  <si>
    <t>tonysilva</t>
  </si>
  <si>
    <t>4uKKu</t>
  </si>
  <si>
    <t>temacs</t>
  </si>
  <si>
    <t>Astarta</t>
  </si>
  <si>
    <t>FC Holod</t>
  </si>
  <si>
    <t>Diamondr27</t>
  </si>
  <si>
    <t>Vatya</t>
  </si>
  <si>
    <t>270866</t>
  </si>
  <si>
    <t>NumizMat</t>
  </si>
  <si>
    <t>Noise</t>
  </si>
  <si>
    <t>Kostin</t>
  </si>
  <si>
    <t>Skobel</t>
  </si>
  <si>
    <t>Windows666666</t>
  </si>
  <si>
    <t>Terrai</t>
  </si>
  <si>
    <t>Precious</t>
  </si>
  <si>
    <t>Radist</t>
  </si>
  <si>
    <t>Insert_Scarry_Name</t>
  </si>
  <si>
    <t>крис бернет</t>
  </si>
  <si>
    <t>Гиперборей</t>
  </si>
  <si>
    <t>SorokaAS</t>
  </si>
  <si>
    <t>gondonizator</t>
  </si>
  <si>
    <t>AlexKovac</t>
  </si>
  <si>
    <t>Vovan197902</t>
  </si>
  <si>
    <t>sever_01</t>
  </si>
  <si>
    <t>МАКЛАЙ</t>
  </si>
  <si>
    <t>Pendul</t>
  </si>
  <si>
    <t>ultramadcat</t>
  </si>
  <si>
    <t>flint083</t>
  </si>
  <si>
    <t>No-MiZ-o-MeZ</t>
  </si>
  <si>
    <t>Solovey159</t>
  </si>
  <si>
    <t>AndreasDutke</t>
  </si>
  <si>
    <t>Luкa</t>
  </si>
  <si>
    <t>makssinn</t>
  </si>
  <si>
    <t>ReKill</t>
  </si>
  <si>
    <t>berry-t</t>
  </si>
  <si>
    <t>Vovan the best</t>
  </si>
  <si>
    <t>organizm</t>
  </si>
  <si>
    <t>BOMJIK</t>
  </si>
  <si>
    <t>nikvvp</t>
  </si>
  <si>
    <t>Iwan-KAZ</t>
  </si>
  <si>
    <t>grin4</t>
  </si>
  <si>
    <t>del najo</t>
  </si>
  <si>
    <t>Чижъ</t>
  </si>
  <si>
    <t>ZuBuS</t>
  </si>
  <si>
    <t>VoVaH</t>
  </si>
  <si>
    <t>Андрей1990</t>
  </si>
  <si>
    <t>Игорь Ник</t>
  </si>
  <si>
    <t>bolik</t>
  </si>
  <si>
    <t>енот</t>
  </si>
  <si>
    <t>масленок</t>
  </si>
  <si>
    <t>Wald</t>
  </si>
  <si>
    <t>Tigermekat</t>
  </si>
  <si>
    <t>ayrom</t>
  </si>
  <si>
    <t>Shes110</t>
  </si>
  <si>
    <t>Virtuoz</t>
  </si>
  <si>
    <t>bakon</t>
  </si>
  <si>
    <t>Чингызхан</t>
  </si>
  <si>
    <t>Антариус</t>
  </si>
  <si>
    <t>Liodianyq</t>
  </si>
  <si>
    <t>raputia</t>
  </si>
  <si>
    <t>-Чип-</t>
  </si>
  <si>
    <t>Wasserfall</t>
  </si>
  <si>
    <t>asmen</t>
  </si>
  <si>
    <t>bla</t>
  </si>
  <si>
    <t>RotoseY</t>
  </si>
  <si>
    <t>Deathking</t>
  </si>
  <si>
    <t>Oldersvat</t>
  </si>
  <si>
    <t>Dinbryan</t>
  </si>
  <si>
    <t>ARST</t>
  </si>
  <si>
    <t>Roll</t>
  </si>
  <si>
    <t>Рудик</t>
  </si>
  <si>
    <t>Funlex</t>
  </si>
  <si>
    <t>WOLF10</t>
  </si>
  <si>
    <t>Caroline</t>
  </si>
  <si>
    <t>nash 29</t>
  </si>
  <si>
    <t>Попутчик-Денис</t>
  </si>
  <si>
    <t>Янг</t>
  </si>
  <si>
    <t>Макс Молотов (Southport)</t>
  </si>
  <si>
    <t>Сувора</t>
  </si>
  <si>
    <t>Мэриэн</t>
  </si>
  <si>
    <t>kroklex</t>
  </si>
  <si>
    <t>Cascade</t>
  </si>
  <si>
    <t>imbad</t>
  </si>
  <si>
    <t>Agent 51</t>
  </si>
  <si>
    <t>Alexandina</t>
  </si>
  <si>
    <t>Илья Бочарников (Pugach)</t>
  </si>
  <si>
    <t>gobul</t>
  </si>
  <si>
    <t>kisja132</t>
  </si>
  <si>
    <t>Роджер Веселов (Veselyi Rodger)</t>
  </si>
  <si>
    <t>Ahilless</t>
  </si>
  <si>
    <t>dead_moroz_amur</t>
  </si>
  <si>
    <t>Weezy F Baby</t>
  </si>
  <si>
    <t>Черня</t>
  </si>
  <si>
    <t>dozo</t>
  </si>
  <si>
    <t>GeNT</t>
  </si>
  <si>
    <t>Ziliboba</t>
  </si>
  <si>
    <t>КаЧаН</t>
  </si>
  <si>
    <t>Никтил</t>
  </si>
  <si>
    <t>hazan</t>
  </si>
  <si>
    <t>Leopolis</t>
  </si>
  <si>
    <t>Aleksashka</t>
  </si>
  <si>
    <t>Jamko</t>
  </si>
  <si>
    <t>Chemis</t>
  </si>
  <si>
    <t>Eddy354</t>
  </si>
  <si>
    <t>DanieL_07</t>
  </si>
  <si>
    <t>Селекционер</t>
  </si>
  <si>
    <t>Рино</t>
  </si>
  <si>
    <t>Volodok</t>
  </si>
  <si>
    <t>streamers</t>
  </si>
  <si>
    <t>cherdachok</t>
  </si>
  <si>
    <t xml:space="preserve">Korg </t>
  </si>
  <si>
    <t>Brutas</t>
  </si>
  <si>
    <t>Евгений Воробьёв (Gl_buh)</t>
  </si>
  <si>
    <t>Serega1988</t>
  </si>
  <si>
    <t>ESTEL</t>
  </si>
  <si>
    <t>Mist</t>
  </si>
  <si>
    <t>KingDiamonD</t>
  </si>
  <si>
    <t>Dogmar</t>
  </si>
  <si>
    <t>Лори</t>
  </si>
  <si>
    <t>Chernik_Sergiy</t>
  </si>
  <si>
    <t>Shvecov</t>
  </si>
  <si>
    <t>mik994</t>
  </si>
  <si>
    <t>Kotia83</t>
  </si>
  <si>
    <t>Expainedd</t>
  </si>
  <si>
    <t>_WombaT_</t>
  </si>
  <si>
    <t>chamoskva</t>
  </si>
  <si>
    <t>fnat1k</t>
  </si>
  <si>
    <t>Payalnik</t>
  </si>
  <si>
    <t>aaz13</t>
  </si>
  <si>
    <t>-бес-</t>
  </si>
  <si>
    <t>A_Kuznetsov</t>
  </si>
  <si>
    <t>Denstrog</t>
  </si>
  <si>
    <t>SUCKS</t>
  </si>
  <si>
    <t>JAFA</t>
  </si>
  <si>
    <t>shaverma</t>
  </si>
  <si>
    <t>ivanbs</t>
  </si>
  <si>
    <t>TranE_</t>
  </si>
  <si>
    <t>Velzevool</t>
  </si>
  <si>
    <t>Kevin93</t>
  </si>
  <si>
    <t>gis1093</t>
  </si>
  <si>
    <t>BaltikaFC</t>
  </si>
  <si>
    <t>Esco</t>
  </si>
  <si>
    <t>boss59</t>
  </si>
  <si>
    <t>braata</t>
  </si>
  <si>
    <t>Мика Тутаев (Uroboros)</t>
  </si>
  <si>
    <t>Александр Скрябин (skryabin)</t>
  </si>
  <si>
    <t>Shmell</t>
  </si>
  <si>
    <t>Эрнан Креспо</t>
  </si>
  <si>
    <t>Bh54</t>
  </si>
  <si>
    <t>Kostromi4</t>
  </si>
  <si>
    <t>zheka-prok</t>
  </si>
  <si>
    <t>ДмитрийС</t>
  </si>
  <si>
    <t>5ergV</t>
  </si>
  <si>
    <t>Sorrel</t>
  </si>
  <si>
    <t>Serhio_Gariges</t>
  </si>
  <si>
    <t>RuStar</t>
  </si>
  <si>
    <t>Юля Тялина</t>
  </si>
  <si>
    <t>ZlakKiller</t>
  </si>
  <si>
    <t>V0r0n</t>
  </si>
  <si>
    <t>Kaljanos</t>
  </si>
  <si>
    <t>DeFrager</t>
  </si>
  <si>
    <t>mochal09</t>
  </si>
  <si>
    <t>makarka77</t>
  </si>
  <si>
    <t>Diplomat</t>
  </si>
  <si>
    <t>DPS</t>
  </si>
  <si>
    <t>атлант</t>
  </si>
  <si>
    <t>Arxy</t>
  </si>
  <si>
    <t>Headcutter</t>
  </si>
  <si>
    <t>johnny16rus</t>
  </si>
  <si>
    <t>Александр Викторович</t>
  </si>
  <si>
    <t>gera777</t>
  </si>
  <si>
    <t>ilyuxa</t>
  </si>
  <si>
    <t>bush1</t>
  </si>
  <si>
    <t>QweR</t>
  </si>
  <si>
    <t>КэпБлад</t>
  </si>
  <si>
    <t>Ivan_SiD</t>
  </si>
  <si>
    <t>mialkov</t>
  </si>
  <si>
    <t>AleXX777</t>
  </si>
  <si>
    <t>Cub88</t>
  </si>
  <si>
    <t>SancheS77</t>
  </si>
  <si>
    <t>greder</t>
  </si>
  <si>
    <t>Xagen</t>
  </si>
  <si>
    <t>Silencebehind</t>
  </si>
  <si>
    <t>Nando 87</t>
  </si>
  <si>
    <t>Соник</t>
  </si>
  <si>
    <t>momre</t>
  </si>
  <si>
    <t>81iiv</t>
  </si>
  <si>
    <t>DimaL</t>
  </si>
  <si>
    <t>Salerno</t>
  </si>
  <si>
    <t>Bella</t>
  </si>
  <si>
    <t>Ивасык Телесык</t>
  </si>
  <si>
    <t>Dmitriy Shishkin (vpndimas)</t>
  </si>
  <si>
    <t>Moransky</t>
  </si>
  <si>
    <t>best_diablo</t>
  </si>
  <si>
    <t>kazebobrik</t>
  </si>
  <si>
    <t>X-TREEME77</t>
  </si>
  <si>
    <t>Удимон</t>
  </si>
  <si>
    <t>To4Ka</t>
  </si>
  <si>
    <t>Flynt</t>
  </si>
  <si>
    <t>sanity394</t>
  </si>
  <si>
    <t>Freedom Star</t>
  </si>
  <si>
    <t>gajazz</t>
  </si>
  <si>
    <t>von_BARBOSS</t>
  </si>
  <si>
    <t>Магнусс</t>
  </si>
  <si>
    <t>гоголь</t>
  </si>
  <si>
    <t>Archi_13</t>
  </si>
  <si>
    <t>Daijin</t>
  </si>
  <si>
    <t>fomaglzv</t>
  </si>
  <si>
    <t>Killovolt</t>
  </si>
  <si>
    <t>seregin19811</t>
  </si>
  <si>
    <t>rbhorse</t>
  </si>
  <si>
    <t>AlexLom</t>
  </si>
  <si>
    <t>vasee63</t>
  </si>
  <si>
    <t>Дзюба</t>
  </si>
  <si>
    <t>Rikka</t>
  </si>
  <si>
    <t>Szt</t>
  </si>
  <si>
    <t>Shoorik</t>
  </si>
  <si>
    <t>Lestat</t>
  </si>
  <si>
    <t>Potroh</t>
  </si>
  <si>
    <t>AlexSL</t>
  </si>
  <si>
    <t>AleksejTom</t>
  </si>
  <si>
    <t>Валериус</t>
  </si>
  <si>
    <t>Nikos FC Nikolaev</t>
  </si>
  <si>
    <t>FCSMOSCOW</t>
  </si>
  <si>
    <t>Masticora</t>
  </si>
  <si>
    <t>Docyk</t>
  </si>
  <si>
    <t>Капитановка</t>
  </si>
  <si>
    <t>Jedai</t>
  </si>
  <si>
    <t>Barvickiy</t>
  </si>
  <si>
    <t>Demon_Heart</t>
  </si>
  <si>
    <t>Ruzuk</t>
  </si>
  <si>
    <t>djuga7933</t>
  </si>
  <si>
    <t>Sir ArnoldWerdy)</t>
  </si>
  <si>
    <t>Venom2</t>
  </si>
  <si>
    <t>ManJack</t>
  </si>
  <si>
    <t>rfrf</t>
  </si>
  <si>
    <t>ICEBERG</t>
  </si>
  <si>
    <t>M19Warrior</t>
  </si>
  <si>
    <t>Pashtiga</t>
  </si>
  <si>
    <t>Орландо Блю</t>
  </si>
  <si>
    <t>ФК ГидроМетФлот</t>
  </si>
  <si>
    <t>azDen</t>
  </si>
  <si>
    <t>Pit_Bull_</t>
  </si>
  <si>
    <t>V1SoR</t>
  </si>
  <si>
    <t>Gutierrez</t>
  </si>
  <si>
    <t>Labanja</t>
  </si>
  <si>
    <t>Tih_on</t>
  </si>
  <si>
    <t>Grootverst</t>
  </si>
  <si>
    <t>Wex</t>
  </si>
  <si>
    <t>Clerik</t>
  </si>
  <si>
    <t>Знак</t>
  </si>
  <si>
    <t>roman191</t>
  </si>
  <si>
    <t>Alderaan</t>
  </si>
  <si>
    <t>Paganist</t>
  </si>
  <si>
    <t>AC Bukovina</t>
  </si>
  <si>
    <t>ФК-Поскот</t>
  </si>
  <si>
    <t>Ленивец</t>
  </si>
  <si>
    <t>Mr_SnaK</t>
  </si>
  <si>
    <t>Фуфсяк</t>
  </si>
  <si>
    <t>Silver Rain</t>
  </si>
  <si>
    <t>nosferatu62</t>
  </si>
  <si>
    <t>Serjio11</t>
  </si>
  <si>
    <t>fliper</t>
  </si>
  <si>
    <t>nagir</t>
  </si>
  <si>
    <t>eXimer</t>
  </si>
  <si>
    <t>ЖEPTBA</t>
  </si>
  <si>
    <t>DimaS06</t>
  </si>
  <si>
    <t>per4uk</t>
  </si>
  <si>
    <t>autt</t>
  </si>
  <si>
    <t>Lord Megatron</t>
  </si>
  <si>
    <t>Kuchmezov</t>
  </si>
  <si>
    <t>Оникс</t>
  </si>
  <si>
    <t>Pirat264</t>
  </si>
  <si>
    <t>Zart</t>
  </si>
  <si>
    <t>DarkIMPERATOR</t>
  </si>
  <si>
    <t>Azimuth</t>
  </si>
  <si>
    <t>Dup-a</t>
  </si>
  <si>
    <t>tip-top-er</t>
  </si>
  <si>
    <t>LioninoiL</t>
  </si>
  <si>
    <t>Vans Viva</t>
  </si>
  <si>
    <t>Тимочка</t>
  </si>
  <si>
    <t>FCChelsea</t>
  </si>
  <si>
    <t>Trezeiguet</t>
  </si>
  <si>
    <t>al23</t>
  </si>
  <si>
    <t>maydis</t>
  </si>
  <si>
    <t>Chelsea2009</t>
  </si>
  <si>
    <t>agent 007</t>
  </si>
  <si>
    <t>Protosser</t>
  </si>
  <si>
    <t>Vancho-Rotor</t>
  </si>
  <si>
    <t>karpey</t>
  </si>
  <si>
    <t>Ышь-Ышь</t>
  </si>
  <si>
    <t>Аляска</t>
  </si>
  <si>
    <t>Shamanich</t>
  </si>
  <si>
    <t>bigy</t>
  </si>
  <si>
    <t>Bort</t>
  </si>
  <si>
    <t>astranoob</t>
  </si>
  <si>
    <t>pasha 7</t>
  </si>
  <si>
    <t>primat</t>
  </si>
  <si>
    <t>Дмитрий Морозов (Fatih_Terim)</t>
  </si>
  <si>
    <t>Свирепый ежик</t>
  </si>
  <si>
    <t>AlexYarmolenko</t>
  </si>
  <si>
    <t>Kebe</t>
  </si>
  <si>
    <t>Guns75</t>
  </si>
  <si>
    <t>nash_29</t>
  </si>
  <si>
    <t>максим коняхин (mark_82)</t>
  </si>
  <si>
    <t>toldo</t>
  </si>
  <si>
    <t>Katz</t>
  </si>
  <si>
    <t>Stevenson</t>
  </si>
  <si>
    <t>kosmofinozepa</t>
  </si>
  <si>
    <t>Guf-</t>
  </si>
  <si>
    <t>wbv-81</t>
  </si>
  <si>
    <t>AntonovAnd</t>
  </si>
  <si>
    <t>Turdi</t>
  </si>
  <si>
    <t>harnet_1</t>
  </si>
  <si>
    <t>Sokolo</t>
  </si>
  <si>
    <t>Ays Seday</t>
  </si>
  <si>
    <t>папа-анархия</t>
  </si>
  <si>
    <t>SKAer</t>
  </si>
  <si>
    <t>Nuttah</t>
  </si>
  <si>
    <t>YAMAYKA</t>
  </si>
  <si>
    <t>Weesok</t>
  </si>
  <si>
    <t>EuropeaN</t>
  </si>
  <si>
    <t>Psyx</t>
  </si>
  <si>
    <t>MTevez32</t>
  </si>
  <si>
    <t>Астра ФК</t>
  </si>
  <si>
    <t>Prokuror</t>
  </si>
  <si>
    <t>Damin</t>
  </si>
  <si>
    <t>Tarkhar</t>
  </si>
  <si>
    <t>Зубастый</t>
  </si>
  <si>
    <t>MDI</t>
  </si>
  <si>
    <t>Trojan</t>
  </si>
  <si>
    <t>JTBlackFoG</t>
  </si>
  <si>
    <t>saint31</t>
  </si>
  <si>
    <t>Rosicky_Antonio</t>
  </si>
  <si>
    <t>Димитров.</t>
  </si>
  <si>
    <t>Печа</t>
  </si>
  <si>
    <t>Пендаль</t>
  </si>
  <si>
    <t>younique</t>
  </si>
  <si>
    <t>Паша Петров (JBar)</t>
  </si>
  <si>
    <t>Firrel</t>
  </si>
  <si>
    <t>dmitri28</t>
  </si>
  <si>
    <t>андрей55</t>
  </si>
  <si>
    <t>Rageghost</t>
  </si>
  <si>
    <t>Chupik</t>
  </si>
  <si>
    <t>Codeine</t>
  </si>
  <si>
    <t>DJ_FAER</t>
  </si>
  <si>
    <t>Sarik</t>
  </si>
  <si>
    <t>Iceleha</t>
  </si>
  <si>
    <t>lsanja</t>
  </si>
  <si>
    <t>Starina</t>
  </si>
  <si>
    <t>faraon68</t>
  </si>
  <si>
    <t>патик</t>
  </si>
  <si>
    <t>strelcoff</t>
  </si>
  <si>
    <t>yurik1977</t>
  </si>
  <si>
    <t>Maffiozy</t>
  </si>
  <si>
    <t>playti</t>
  </si>
  <si>
    <t>Родя</t>
  </si>
  <si>
    <t>Gerix</t>
  </si>
  <si>
    <t>evgen4</t>
  </si>
  <si>
    <t>ZavhoZ</t>
  </si>
  <si>
    <t>BizZy</t>
  </si>
  <si>
    <t>xSanekx</t>
  </si>
  <si>
    <t>jam2k</t>
  </si>
  <si>
    <t>Uroboros</t>
  </si>
  <si>
    <t>myMAgy</t>
  </si>
  <si>
    <t>Алекс19862004</t>
  </si>
  <si>
    <t>cybermetalpunk</t>
  </si>
  <si>
    <t>yaros_love</t>
  </si>
  <si>
    <t>Berkut2005</t>
  </si>
  <si>
    <t>mel-spb</t>
  </si>
  <si>
    <t>Tuthm</t>
  </si>
  <si>
    <t>eagles35</t>
  </si>
  <si>
    <t>consiglier</t>
  </si>
  <si>
    <t>Hedonizmbot</t>
  </si>
  <si>
    <t>Insider20</t>
  </si>
  <si>
    <t>faraon78</t>
  </si>
  <si>
    <t>asadar</t>
  </si>
  <si>
    <t>Nando_87</t>
  </si>
  <si>
    <t>SergVolk</t>
  </si>
  <si>
    <t>supermarusy</t>
  </si>
  <si>
    <t>Дровосеки</t>
  </si>
  <si>
    <t>Bulcin</t>
  </si>
  <si>
    <t>НЕВЕРП</t>
  </si>
  <si>
    <t>Allobroge</t>
  </si>
  <si>
    <t>lustik5000</t>
  </si>
  <si>
    <t>sorrel</t>
  </si>
  <si>
    <t>646vld</t>
  </si>
  <si>
    <t>Well_done</t>
  </si>
  <si>
    <t>Аякс</t>
  </si>
  <si>
    <t>kaljanos</t>
  </si>
  <si>
    <t>ILF</t>
  </si>
  <si>
    <t>шашка</t>
  </si>
  <si>
    <t>Sandra_mom</t>
  </si>
  <si>
    <t>SuperDriver</t>
  </si>
  <si>
    <t>razuma-net</t>
  </si>
  <si>
    <t>Наумов Дмитрий (El Vencedor)</t>
  </si>
  <si>
    <t>SZT</t>
  </si>
  <si>
    <t>G_E_K_A</t>
  </si>
  <si>
    <t>Jackal_SS</t>
  </si>
  <si>
    <t>Lektor</t>
  </si>
  <si>
    <t>ADAMYCH</t>
  </si>
  <si>
    <t>t-Igor</t>
  </si>
  <si>
    <t>Uran</t>
  </si>
  <si>
    <t>Антон12лет</t>
  </si>
  <si>
    <t>Magistr13</t>
  </si>
  <si>
    <t xml:space="preserve"> ilyuxa</t>
  </si>
  <si>
    <t>Oleksiy</t>
  </si>
  <si>
    <t>Aliyoff</t>
  </si>
  <si>
    <t>Exis</t>
  </si>
  <si>
    <t>QURTZ</t>
  </si>
  <si>
    <t>BeDark</t>
  </si>
  <si>
    <t>AlbertS</t>
  </si>
  <si>
    <t>RAMN</t>
  </si>
  <si>
    <t>SUPERR</t>
  </si>
  <si>
    <t>Biskvit</t>
  </si>
  <si>
    <t>-maniak-</t>
  </si>
  <si>
    <t>NALIMM</t>
  </si>
  <si>
    <t xml:space="preserve"> Turdi</t>
  </si>
  <si>
    <t>ТОРВАЛЬД</t>
  </si>
  <si>
    <t>PARLAMENT 2010</t>
  </si>
  <si>
    <t>vvld1</t>
  </si>
  <si>
    <t>Ilya_tmb</t>
  </si>
  <si>
    <t>Delik</t>
  </si>
  <si>
    <t>Red Scorpion</t>
  </si>
  <si>
    <t>БАБАЮН</t>
  </si>
  <si>
    <t>Romza</t>
  </si>
  <si>
    <t>genryg</t>
  </si>
  <si>
    <t>Corsar79</t>
  </si>
  <si>
    <t>Ipswich82</t>
  </si>
  <si>
    <t>motovoz13</t>
  </si>
  <si>
    <t>НиКиТоС 1995</t>
  </si>
  <si>
    <t>Mike_Izerman</t>
  </si>
  <si>
    <t>Белла</t>
  </si>
  <si>
    <t>sanden</t>
  </si>
  <si>
    <t>ХЕВЕК</t>
  </si>
  <si>
    <t>kyllek</t>
  </si>
  <si>
    <t>spartakchel</t>
  </si>
  <si>
    <t>Dimionius_84</t>
  </si>
  <si>
    <t>Skyer</t>
  </si>
  <si>
    <t>PavlikE</t>
  </si>
  <si>
    <t>Vesnushka</t>
  </si>
  <si>
    <t>ambalenock</t>
  </si>
  <si>
    <t>X_Ray</t>
  </si>
  <si>
    <t>m1rc1981</t>
  </si>
  <si>
    <t>vflag</t>
  </si>
  <si>
    <t>Speedi</t>
  </si>
  <si>
    <t>e_lenka-88</t>
  </si>
  <si>
    <t>Rarotonga</t>
  </si>
  <si>
    <t>Версус</t>
  </si>
  <si>
    <t>koku</t>
  </si>
  <si>
    <t>raptor_deluxe</t>
  </si>
  <si>
    <t>Ursula</t>
  </si>
  <si>
    <t>skryabin</t>
  </si>
  <si>
    <t>Krivoysolutions</t>
  </si>
  <si>
    <t>BIFEDOK</t>
  </si>
  <si>
    <t>quaZ</t>
  </si>
  <si>
    <t>Raven132</t>
  </si>
  <si>
    <t>mogilka</t>
  </si>
  <si>
    <t>crianec</t>
  </si>
  <si>
    <t>SilverDolphin</t>
  </si>
  <si>
    <t>vladd</t>
  </si>
  <si>
    <t>Selencer</t>
  </si>
  <si>
    <t>Met</t>
  </si>
  <si>
    <t>dark_volf</t>
  </si>
  <si>
    <t>orelsv</t>
  </si>
  <si>
    <t>UFO1985</t>
  </si>
  <si>
    <t>saitkin</t>
  </si>
  <si>
    <t>Крокодил</t>
  </si>
  <si>
    <t>vr2002</t>
  </si>
  <si>
    <t>d2e</t>
  </si>
  <si>
    <t>Simon</t>
  </si>
  <si>
    <t>FrankLampard</t>
  </si>
  <si>
    <t>next1k</t>
  </si>
  <si>
    <t>Sloth</t>
  </si>
  <si>
    <t>Godzillsa</t>
  </si>
  <si>
    <t>rudakoval</t>
  </si>
  <si>
    <t>Lacer</t>
  </si>
  <si>
    <t>diy</t>
  </si>
  <si>
    <t>artturchik</t>
  </si>
  <si>
    <t>RomanWolf</t>
  </si>
  <si>
    <t>Nikolas_savko</t>
  </si>
  <si>
    <t>MeFiCTo</t>
  </si>
  <si>
    <t>Сокол-Саратов</t>
  </si>
  <si>
    <t>Biathlete</t>
  </si>
  <si>
    <t>debil2009</t>
  </si>
  <si>
    <t>XxEGOISTxX</t>
  </si>
  <si>
    <t>Андрей Яцышин (Ahilless)</t>
  </si>
  <si>
    <t>zzond</t>
  </si>
  <si>
    <t>malinovy</t>
  </si>
  <si>
    <t>Shustrik2010</t>
  </si>
  <si>
    <t>99roma</t>
  </si>
  <si>
    <t>san</t>
  </si>
  <si>
    <t>proffman</t>
  </si>
  <si>
    <t>Cronotiger</t>
  </si>
  <si>
    <t>lega78</t>
  </si>
  <si>
    <t>TopazNSK</t>
  </si>
  <si>
    <t>crAck</t>
  </si>
  <si>
    <t>JackAL_spb</t>
  </si>
  <si>
    <t>akm_nn</t>
  </si>
  <si>
    <t>Grenadir</t>
  </si>
  <si>
    <t>Macks</t>
  </si>
  <si>
    <t>Фотограф</t>
  </si>
  <si>
    <t>DJ_MIX</t>
  </si>
  <si>
    <t>alekseyJKE</t>
  </si>
  <si>
    <t>Greatfull</t>
  </si>
  <si>
    <t>курчатов</t>
  </si>
  <si>
    <t>Арчис</t>
  </si>
  <si>
    <t>Дядя Коля маленький</t>
  </si>
  <si>
    <t>Inok</t>
  </si>
  <si>
    <t>Misha-mos</t>
  </si>
  <si>
    <t>kalibus</t>
  </si>
  <si>
    <t>Alex4925</t>
  </si>
  <si>
    <t>ZhenyaSinitsyn</t>
  </si>
  <si>
    <t>FILA777</t>
  </si>
  <si>
    <t>everest_ukr</t>
  </si>
  <si>
    <t>Treid</t>
  </si>
  <si>
    <t>Хомич</t>
  </si>
  <si>
    <t>Sleepy Bear</t>
  </si>
  <si>
    <t>skazochnica</t>
  </si>
  <si>
    <t>IZLogy</t>
  </si>
  <si>
    <t>oettingen</t>
  </si>
  <si>
    <t>Zloygnom</t>
  </si>
  <si>
    <t>Dr Fifer</t>
  </si>
  <si>
    <t>Ded_Kiev</t>
  </si>
  <si>
    <t>berserk sea</t>
  </si>
  <si>
    <t>sramos</t>
  </si>
  <si>
    <t>Martusia</t>
  </si>
  <si>
    <t>Andrus_</t>
  </si>
  <si>
    <t>Romin20</t>
  </si>
  <si>
    <t>LIGHT 777</t>
  </si>
  <si>
    <t>Карабасик</t>
  </si>
  <si>
    <t>ShelTon</t>
  </si>
  <si>
    <t>Tabares</t>
  </si>
  <si>
    <t>jamp-786</t>
  </si>
  <si>
    <t>мастви</t>
  </si>
  <si>
    <t>Сципион</t>
  </si>
  <si>
    <t>cronje</t>
  </si>
  <si>
    <t>Nevin</t>
  </si>
  <si>
    <t>zz19zz</t>
  </si>
  <si>
    <t>qeq</t>
  </si>
  <si>
    <t>reutfan</t>
  </si>
  <si>
    <t>Natali_a</t>
  </si>
  <si>
    <t>ViT66</t>
  </si>
  <si>
    <t>Милкер-Мотор</t>
  </si>
  <si>
    <t>kestas</t>
  </si>
  <si>
    <t>qwe1</t>
  </si>
  <si>
    <t>slovan</t>
  </si>
  <si>
    <t>pappi</t>
  </si>
  <si>
    <t>veshiy</t>
  </si>
  <si>
    <t>Erpacca</t>
  </si>
  <si>
    <t>Faen</t>
  </si>
  <si>
    <t>паучище</t>
  </si>
  <si>
    <t>Джоуль</t>
  </si>
  <si>
    <t>playmaker</t>
  </si>
  <si>
    <t>Ланселот</t>
  </si>
  <si>
    <t>Smidt1990</t>
  </si>
  <si>
    <t>Маккензи</t>
  </si>
  <si>
    <t>Joe_13</t>
  </si>
  <si>
    <t>krey</t>
  </si>
  <si>
    <t>LaDy_Wolf</t>
  </si>
  <si>
    <t>Henry 14</t>
  </si>
  <si>
    <t>Terminator</t>
  </si>
  <si>
    <t>Kolbass</t>
  </si>
  <si>
    <t>KomareG</t>
  </si>
  <si>
    <t>Schulz-mgn</t>
  </si>
  <si>
    <t>moshpit</t>
  </si>
  <si>
    <t>kapone77</t>
  </si>
  <si>
    <t>Vitebsk-United</t>
  </si>
  <si>
    <t>a_mel</t>
  </si>
  <si>
    <t>Ilya-tmb</t>
  </si>
  <si>
    <t>boba89</t>
  </si>
  <si>
    <t>Иго</t>
  </si>
  <si>
    <t>Тёма Тёмыч</t>
  </si>
  <si>
    <t>Profius</t>
  </si>
  <si>
    <t>Souzmen</t>
  </si>
  <si>
    <t>ZAURAL</t>
  </si>
  <si>
    <t>SoVaDust</t>
  </si>
  <si>
    <t>Henry Morgan</t>
  </si>
  <si>
    <t>StelsDeLuxe</t>
  </si>
  <si>
    <t>ювелир</t>
  </si>
  <si>
    <t>VV3774</t>
  </si>
  <si>
    <t>Incurable</t>
  </si>
  <si>
    <t>Fly</t>
  </si>
  <si>
    <t>pashtetboss</t>
  </si>
  <si>
    <t>Celentano</t>
  </si>
  <si>
    <t>femm</t>
  </si>
  <si>
    <t>l7uPoG</t>
  </si>
  <si>
    <t>sergo-sergo</t>
  </si>
  <si>
    <t>leshik89</t>
  </si>
  <si>
    <t>ValehO</t>
  </si>
  <si>
    <t>Antonio-borisov</t>
  </si>
  <si>
    <t>oFF_oN</t>
  </si>
  <si>
    <t>Rehrby</t>
  </si>
  <si>
    <t>АлександраТ</t>
  </si>
  <si>
    <t>Итальяночка</t>
  </si>
  <si>
    <t>SHEMET</t>
  </si>
  <si>
    <t>AdjEV</t>
  </si>
  <si>
    <t>Tota</t>
  </si>
  <si>
    <t>Hanny</t>
  </si>
  <si>
    <t>typ02</t>
  </si>
  <si>
    <t>Dithmar</t>
  </si>
  <si>
    <t>КРАСНОЯРСК-ЕНИСЕЙ</t>
  </si>
  <si>
    <t>Trenfor</t>
  </si>
  <si>
    <t>Repulik</t>
  </si>
  <si>
    <t>IRINKA</t>
  </si>
  <si>
    <t>Strelok086</t>
  </si>
  <si>
    <t>miler333</t>
  </si>
  <si>
    <t>MAXAOH</t>
  </si>
  <si>
    <t>Mr Dan</t>
  </si>
  <si>
    <t>md-spb</t>
  </si>
  <si>
    <t>Паша Медведь</t>
  </si>
  <si>
    <t>Beckham-87</t>
  </si>
  <si>
    <t>ViperX2010</t>
  </si>
  <si>
    <t>XEBEK</t>
  </si>
  <si>
    <t>Василий Пупкин</t>
  </si>
  <si>
    <t>Mladshy</t>
  </si>
  <si>
    <t>believe_koenig</t>
  </si>
  <si>
    <t>Александр Дзагоев</t>
  </si>
  <si>
    <t>Ваннерс</t>
  </si>
  <si>
    <t>El Ruso</t>
  </si>
  <si>
    <t>Северус</t>
  </si>
  <si>
    <t>Dr_Kamal</t>
  </si>
  <si>
    <t>Райкаард</t>
  </si>
  <si>
    <t>Boss888</t>
  </si>
  <si>
    <t>Sorus</t>
  </si>
  <si>
    <t>Belthras</t>
  </si>
  <si>
    <t>джони вилкинсон</t>
  </si>
  <si>
    <t>maximus004</t>
  </si>
  <si>
    <t>smoked</t>
  </si>
  <si>
    <t>DronDD</t>
  </si>
  <si>
    <t>Iornoq</t>
  </si>
  <si>
    <t>ilgo</t>
  </si>
  <si>
    <t>SnubbyAston</t>
  </si>
  <si>
    <t>Нардеп</t>
  </si>
  <si>
    <t>neznakometz</t>
  </si>
  <si>
    <t>Guardi</t>
  </si>
  <si>
    <t>Нематрос</t>
  </si>
  <si>
    <t>Firsov</t>
  </si>
  <si>
    <t>mihamanz</t>
  </si>
  <si>
    <t>elenka-666</t>
  </si>
  <si>
    <t>PeN</t>
  </si>
  <si>
    <t>URURU</t>
  </si>
  <si>
    <t>sepa</t>
  </si>
  <si>
    <t>Carnicero</t>
  </si>
  <si>
    <t>Kront</t>
  </si>
  <si>
    <t>Petrk</t>
  </si>
  <si>
    <t>VasAlexAn</t>
  </si>
  <si>
    <t>Layola</t>
  </si>
  <si>
    <t>BAN-76</t>
  </si>
  <si>
    <t>Masterhrenov</t>
  </si>
  <si>
    <t>Max747</t>
  </si>
  <si>
    <t>Foxara</t>
  </si>
  <si>
    <t>Astragal</t>
  </si>
  <si>
    <t>wiedzmin</t>
  </si>
  <si>
    <t>helgi2002</t>
  </si>
  <si>
    <t>sherlok93</t>
  </si>
  <si>
    <t>miki</t>
  </si>
  <si>
    <t>Рим</t>
  </si>
  <si>
    <t xml:space="preserve"> НиКиТоС 1995</t>
  </si>
  <si>
    <t>KonigZavuLon</t>
  </si>
  <si>
    <t>shurik-amigo</t>
  </si>
  <si>
    <t>Вещий Олег</t>
  </si>
  <si>
    <t>гомер 75</t>
  </si>
  <si>
    <t>Аутсайдер</t>
  </si>
  <si>
    <t>Corso</t>
  </si>
  <si>
    <t>fet1381</t>
  </si>
  <si>
    <t>mladshaya</t>
  </si>
  <si>
    <t>Fortis</t>
  </si>
  <si>
    <t>Сяра</t>
  </si>
  <si>
    <t>Andolekis</t>
  </si>
  <si>
    <t>Дрюля</t>
  </si>
  <si>
    <t>Nidhegg</t>
  </si>
  <si>
    <t>RuMaS</t>
  </si>
  <si>
    <t>rycb_B_Hockax</t>
  </si>
  <si>
    <t>AVG92</t>
  </si>
  <si>
    <t>Julianna</t>
  </si>
  <si>
    <t>Ystavshiy</t>
  </si>
  <si>
    <t>andreipunk</t>
  </si>
  <si>
    <t>nova1391</t>
  </si>
  <si>
    <t>AlmostUndead</t>
  </si>
  <si>
    <t>alteest</t>
  </si>
  <si>
    <t>Wirus Wirusov</t>
  </si>
  <si>
    <t>Snu</t>
  </si>
  <si>
    <t>Yarilo</t>
  </si>
  <si>
    <t>AMKAAAR</t>
  </si>
  <si>
    <t>Арбузик</t>
  </si>
  <si>
    <t>shermakov</t>
  </si>
  <si>
    <t>Skif134</t>
  </si>
  <si>
    <t>Sтудент</t>
  </si>
  <si>
    <t>Sir Serge</t>
  </si>
  <si>
    <t>Konstantin_xxx</t>
  </si>
  <si>
    <t>dimondk27</t>
  </si>
  <si>
    <t>Големба</t>
  </si>
  <si>
    <t>Деметра_83</t>
  </si>
  <si>
    <t>Aaxxeell</t>
  </si>
  <si>
    <t>Thorn</t>
  </si>
  <si>
    <t>ko</t>
  </si>
  <si>
    <t>сержант с</t>
  </si>
  <si>
    <t>Castillo</t>
  </si>
  <si>
    <t>JustStop</t>
  </si>
  <si>
    <t>nalivajj</t>
  </si>
  <si>
    <t>FC_Sib-N</t>
  </si>
  <si>
    <t>doomik</t>
  </si>
  <si>
    <t>Дацюк</t>
  </si>
  <si>
    <t>ГЛУХАРЬ34</t>
  </si>
  <si>
    <t>Наполеон I</t>
  </si>
  <si>
    <t>SpongeBobSquarePants</t>
  </si>
  <si>
    <t>Скоробей</t>
  </si>
  <si>
    <t>Taly4</t>
  </si>
  <si>
    <t>Nesterov</t>
  </si>
  <si>
    <t>doc6339</t>
  </si>
  <si>
    <t>fc-kpd</t>
  </si>
  <si>
    <t>АТСиЭ</t>
  </si>
  <si>
    <t>Hedgie</t>
  </si>
  <si>
    <t>Kani4</t>
  </si>
  <si>
    <t>Деметра 83</t>
  </si>
  <si>
    <t>Железник</t>
  </si>
  <si>
    <t>greySerge</t>
  </si>
  <si>
    <t>Parker</t>
  </si>
  <si>
    <t>Zedushka</t>
  </si>
  <si>
    <t>viktor v</t>
  </si>
  <si>
    <t>Reutfan</t>
  </si>
  <si>
    <t>Сезон</t>
  </si>
  <si>
    <t>Сумма всего</t>
  </si>
  <si>
    <t>Кол-во совпад</t>
  </si>
  <si>
    <t>всего журналистов</t>
  </si>
  <si>
    <t>6 сезонов</t>
  </si>
  <si>
    <t>5 сезонов</t>
  </si>
  <si>
    <t>4 сезонов</t>
  </si>
  <si>
    <t>3 сезонов</t>
  </si>
  <si>
    <t>2 сезонов</t>
  </si>
  <si>
    <t>1 сезона</t>
  </si>
  <si>
    <t>журналистов, работавших на протяжении</t>
  </si>
  <si>
    <t>Гонорары по 100 млн</t>
  </si>
  <si>
    <t>Гонорары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</si>
</sst>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0999699980020523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0">
    <xf numFmtId="0" fontId="0" fillId="0" borderId="0" xfId="0"/>
    <xf numFmtId="0" fontId="2" fillId="2" borderId="1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wrapText="1"/>
      <protection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wrapText="1"/>
      <protection/>
    </xf>
    <xf numFmtId="41" fontId="2" fillId="0" borderId="2" xfId="21" applyNumberFormat="1" applyFont="1" applyFill="1" applyBorder="1" applyAlignment="1">
      <alignment horizontal="right" wrapText="1"/>
      <protection/>
    </xf>
    <xf numFmtId="0" fontId="2" fillId="2" borderId="1" xfId="22" applyFont="1" applyFill="1" applyBorder="1" applyAlignment="1">
      <alignment horizontal="center"/>
      <protection/>
    </xf>
    <xf numFmtId="3" fontId="2" fillId="2" borderId="1" xfId="22" applyNumberFormat="1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right" wrapText="1"/>
      <protection/>
    </xf>
    <xf numFmtId="0" fontId="2" fillId="0" borderId="2" xfId="22" applyFont="1" applyFill="1" applyBorder="1" applyAlignment="1">
      <alignment wrapText="1"/>
      <protection/>
    </xf>
    <xf numFmtId="3" fontId="2" fillId="0" borderId="2" xfId="22" applyNumberFormat="1" applyFont="1" applyFill="1" applyBorder="1" applyAlignment="1">
      <alignment horizontal="right" wrapText="1"/>
      <protection/>
    </xf>
    <xf numFmtId="3" fontId="0" fillId="0" borderId="0" xfId="0" applyNumberFormat="1"/>
    <xf numFmtId="0" fontId="2" fillId="2" borderId="1" xfId="23" applyFont="1" applyFill="1" applyBorder="1" applyAlignment="1">
      <alignment horizontal="center"/>
      <protection/>
    </xf>
    <xf numFmtId="3" fontId="2" fillId="2" borderId="1" xfId="23" applyNumberFormat="1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right" wrapText="1"/>
      <protection/>
    </xf>
    <xf numFmtId="0" fontId="2" fillId="0" borderId="2" xfId="23" applyFont="1" applyFill="1" applyBorder="1" applyAlignment="1">
      <alignment wrapText="1"/>
      <protection/>
    </xf>
    <xf numFmtId="3" fontId="2" fillId="0" borderId="2" xfId="23" applyNumberFormat="1" applyFont="1" applyFill="1" applyBorder="1" applyAlignment="1">
      <alignment horizontal="right" wrapText="1"/>
      <protection/>
    </xf>
    <xf numFmtId="0" fontId="2" fillId="2" borderId="1" xfId="24" applyFont="1" applyFill="1" applyBorder="1" applyAlignment="1">
      <alignment horizontal="center"/>
      <protection/>
    </xf>
    <xf numFmtId="0" fontId="2" fillId="0" borderId="2" xfId="24" applyFont="1" applyFill="1" applyBorder="1" applyAlignment="1">
      <alignment horizontal="right" wrapText="1"/>
      <protection/>
    </xf>
    <xf numFmtId="0" fontId="2" fillId="0" borderId="2" xfId="24" applyFont="1" applyFill="1" applyBorder="1" applyAlignment="1">
      <alignment wrapText="1"/>
      <protection/>
    </xf>
    <xf numFmtId="0" fontId="2" fillId="2" borderId="1" xfId="25" applyFont="1" applyFill="1" applyBorder="1" applyAlignment="1">
      <alignment horizontal="center"/>
      <protection/>
    </xf>
    <xf numFmtId="0" fontId="2" fillId="0" borderId="2" xfId="25" applyFont="1" applyFill="1" applyBorder="1" applyAlignment="1">
      <alignment horizontal="right" wrapText="1"/>
      <protection/>
    </xf>
    <xf numFmtId="0" fontId="2" fillId="0" borderId="2" xfId="25" applyFont="1" applyFill="1" applyBorder="1" applyAlignment="1">
      <alignment wrapText="1"/>
      <protection/>
    </xf>
    <xf numFmtId="0" fontId="2" fillId="0" borderId="2" xfId="26" applyFont="1" applyFill="1" applyBorder="1" applyAlignment="1">
      <alignment horizontal="right" wrapText="1"/>
      <protection/>
    </xf>
    <xf numFmtId="0" fontId="2" fillId="0" borderId="2" xfId="26" applyFont="1" applyFill="1" applyBorder="1" applyAlignment="1">
      <alignment wrapText="1"/>
      <protection/>
    </xf>
    <xf numFmtId="41" fontId="0" fillId="0" borderId="0" xfId="0" applyNumberFormat="1"/>
    <xf numFmtId="41" fontId="3" fillId="0" borderId="0" xfId="0" applyNumberFormat="1" applyFont="1"/>
    <xf numFmtId="0" fontId="0" fillId="0" borderId="3" xfId="0" applyBorder="1" applyAlignment="1">
      <alignment horizontal="center"/>
    </xf>
    <xf numFmtId="0" fontId="2" fillId="2" borderId="4" xfId="25" applyFont="1" applyFill="1" applyBorder="1" applyAlignment="1">
      <alignment horizontal="center"/>
      <protection/>
    </xf>
    <xf numFmtId="0" fontId="2" fillId="2" borderId="5" xfId="25" applyFont="1" applyFill="1" applyBorder="1" applyAlignment="1">
      <alignment horizontal="center"/>
      <protection/>
    </xf>
    <xf numFmtId="0" fontId="2" fillId="0" borderId="3" xfId="22" applyFont="1" applyFill="1" applyBorder="1" applyAlignment="1">
      <alignment wrapText="1"/>
      <protection/>
    </xf>
    <xf numFmtId="0" fontId="2" fillId="0" borderId="3" xfId="23" applyFont="1" applyFill="1" applyBorder="1" applyAlignment="1">
      <alignment wrapText="1"/>
      <protection/>
    </xf>
    <xf numFmtId="0" fontId="2" fillId="0" borderId="3" xfId="24" applyFont="1" applyFill="1" applyBorder="1" applyAlignment="1">
      <alignment wrapText="1"/>
      <protection/>
    </xf>
    <xf numFmtId="0" fontId="2" fillId="0" borderId="3" xfId="25" applyFont="1" applyFill="1" applyBorder="1" applyAlignment="1">
      <alignment wrapText="1"/>
      <protection/>
    </xf>
    <xf numFmtId="0" fontId="0" fillId="0" borderId="3" xfId="0" applyBorder="1"/>
    <xf numFmtId="41" fontId="0" fillId="0" borderId="3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41" fontId="0" fillId="0" borderId="0" xfId="0" applyNumberFormat="1" applyFont="1"/>
    <xf numFmtId="0" fontId="2" fillId="2" borderId="3" xfId="25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41" fontId="3" fillId="0" borderId="3" xfId="0" applyNumberFormat="1" applyFont="1" applyBorder="1"/>
    <xf numFmtId="0" fontId="2" fillId="0" borderId="3" xfId="21" applyFont="1" applyFill="1" applyBorder="1" applyAlignment="1">
      <alignment wrapText="1"/>
      <protection/>
    </xf>
    <xf numFmtId="0" fontId="2" fillId="0" borderId="3" xfId="20" applyFont="1" applyFill="1" applyBorder="1" applyAlignment="1">
      <alignment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Выплаты по журналистам" xfId="20"/>
    <cellStyle name="Обычный_Лист1" xfId="21"/>
    <cellStyle name="Обычный_Итоговые выплаты от СЖ" xfId="22"/>
    <cellStyle name="Обычный_ЗП журналистов" xfId="23"/>
    <cellStyle name="Обычный_Итог" xfId="24"/>
    <cellStyle name="Обычный_Журналисты - Итоговые выплаты_1" xfId="25"/>
    <cellStyle name="Обычный_Журналисты - Итоговые выплаты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3"/>
  <sheetViews>
    <sheetView workbookViewId="0" topLeftCell="A1">
      <selection activeCell="B2" sqref="B2:B322"/>
    </sheetView>
  </sheetViews>
  <sheetFormatPr defaultColWidth="9.140625" defaultRowHeight="15"/>
  <cols>
    <col min="1" max="1" width="10.8515625" style="0" customWidth="1"/>
    <col min="2" max="2" width="25.00390625" style="0" customWidth="1"/>
    <col min="3" max="3" width="16.14062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 customHeight="1">
      <c r="A2" s="2">
        <v>238390</v>
      </c>
      <c r="B2" s="3" t="s">
        <v>3</v>
      </c>
      <c r="C2" s="2">
        <v>59900000</v>
      </c>
    </row>
    <row r="3" spans="1:3" ht="15" customHeight="1">
      <c r="A3" s="2">
        <v>220489</v>
      </c>
      <c r="B3" s="3" t="s">
        <v>4</v>
      </c>
      <c r="C3" s="2">
        <v>57400000</v>
      </c>
    </row>
    <row r="4" spans="1:3" ht="15" customHeight="1">
      <c r="A4" s="2">
        <v>222417</v>
      </c>
      <c r="B4" s="3" t="s">
        <v>5</v>
      </c>
      <c r="C4" s="2">
        <v>53600000</v>
      </c>
    </row>
    <row r="5" spans="1:3" ht="15" customHeight="1">
      <c r="A5" s="2">
        <v>70584</v>
      </c>
      <c r="B5" s="3" t="s">
        <v>6</v>
      </c>
      <c r="C5" s="2">
        <v>53200000</v>
      </c>
    </row>
    <row r="6" spans="1:3" ht="15" customHeight="1">
      <c r="A6" s="2">
        <v>37480</v>
      </c>
      <c r="B6" s="3" t="s">
        <v>7</v>
      </c>
      <c r="C6" s="2">
        <v>50780000</v>
      </c>
    </row>
    <row r="7" spans="1:3" ht="15" customHeight="1">
      <c r="A7" s="2">
        <v>7836</v>
      </c>
      <c r="B7" s="3" t="s">
        <v>8</v>
      </c>
      <c r="C7" s="2">
        <v>50000000</v>
      </c>
    </row>
    <row r="8" spans="1:3" ht="15" customHeight="1">
      <c r="A8" s="2">
        <v>57889</v>
      </c>
      <c r="B8" s="3" t="s">
        <v>9</v>
      </c>
      <c r="C8" s="2">
        <v>50000000</v>
      </c>
    </row>
    <row r="9" spans="1:3" ht="15" customHeight="1">
      <c r="A9" s="2">
        <v>61580</v>
      </c>
      <c r="B9" s="3" t="s">
        <v>10</v>
      </c>
      <c r="C9" s="2">
        <v>50000000</v>
      </c>
    </row>
    <row r="10" spans="1:3" ht="15" customHeight="1">
      <c r="A10" s="2">
        <v>68661</v>
      </c>
      <c r="B10" s="3" t="s">
        <v>11</v>
      </c>
      <c r="C10" s="2">
        <v>50000000</v>
      </c>
    </row>
    <row r="11" spans="1:3" ht="15" customHeight="1">
      <c r="A11" s="2">
        <v>72600</v>
      </c>
      <c r="B11" s="3" t="s">
        <v>12</v>
      </c>
      <c r="C11" s="2">
        <v>50000000</v>
      </c>
    </row>
    <row r="12" spans="1:3" ht="15" customHeight="1">
      <c r="A12" s="2">
        <v>79402</v>
      </c>
      <c r="B12" s="3" t="s">
        <v>13</v>
      </c>
      <c r="C12" s="2">
        <v>50000000</v>
      </c>
    </row>
    <row r="13" spans="1:3" ht="15" customHeight="1">
      <c r="A13" s="2">
        <v>80009</v>
      </c>
      <c r="B13" s="3" t="s">
        <v>14</v>
      </c>
      <c r="C13" s="2">
        <v>50000000</v>
      </c>
    </row>
    <row r="14" spans="1:3" ht="15" customHeight="1">
      <c r="A14" s="2">
        <v>103268</v>
      </c>
      <c r="B14" s="3" t="s">
        <v>15</v>
      </c>
      <c r="C14" s="2">
        <v>50000000</v>
      </c>
    </row>
    <row r="15" spans="1:3" ht="15" customHeight="1">
      <c r="A15" s="2">
        <v>229332</v>
      </c>
      <c r="B15" s="3" t="s">
        <v>16</v>
      </c>
      <c r="C15" s="2">
        <v>50000000</v>
      </c>
    </row>
    <row r="16" spans="1:3" ht="15" customHeight="1">
      <c r="A16" s="2">
        <v>240489</v>
      </c>
      <c r="B16" s="3" t="s">
        <v>17</v>
      </c>
      <c r="C16" s="2">
        <v>50000000</v>
      </c>
    </row>
    <row r="17" spans="1:3" ht="15" customHeight="1">
      <c r="A17" s="2">
        <v>244484</v>
      </c>
      <c r="B17" s="3" t="s">
        <v>18</v>
      </c>
      <c r="C17" s="2">
        <v>50000000</v>
      </c>
    </row>
    <row r="18" spans="1:3" ht="15" customHeight="1">
      <c r="A18" s="2">
        <v>254973</v>
      </c>
      <c r="B18" s="3" t="s">
        <v>19</v>
      </c>
      <c r="C18" s="2">
        <v>50000000</v>
      </c>
    </row>
    <row r="19" spans="1:3" ht="15" customHeight="1">
      <c r="A19" s="2">
        <v>262794</v>
      </c>
      <c r="B19" s="3" t="s">
        <v>20</v>
      </c>
      <c r="C19" s="2">
        <v>50000000</v>
      </c>
    </row>
    <row r="20" spans="1:3" ht="15" customHeight="1">
      <c r="A20" s="2">
        <v>277856</v>
      </c>
      <c r="B20" s="3" t="s">
        <v>21</v>
      </c>
      <c r="C20" s="2">
        <v>50000000</v>
      </c>
    </row>
    <row r="21" spans="1:3" ht="15" customHeight="1">
      <c r="A21" s="2">
        <v>106514</v>
      </c>
      <c r="B21" s="3" t="s">
        <v>22</v>
      </c>
      <c r="C21" s="2">
        <v>49800000</v>
      </c>
    </row>
    <row r="22" spans="1:3" ht="15" customHeight="1">
      <c r="A22" s="2">
        <v>247872</v>
      </c>
      <c r="B22" s="3" t="s">
        <v>23</v>
      </c>
      <c r="C22" s="2">
        <v>49600000</v>
      </c>
    </row>
    <row r="23" spans="1:3" ht="15" customHeight="1">
      <c r="A23" s="2">
        <v>257662</v>
      </c>
      <c r="B23" s="3" t="s">
        <v>24</v>
      </c>
      <c r="C23" s="2">
        <v>49400000</v>
      </c>
    </row>
    <row r="24" spans="1:3" ht="15" customHeight="1">
      <c r="A24" s="2">
        <v>259335</v>
      </c>
      <c r="B24" s="3" t="s">
        <v>25</v>
      </c>
      <c r="C24" s="2">
        <v>49400000</v>
      </c>
    </row>
    <row r="25" spans="1:3" ht="15" customHeight="1">
      <c r="A25" s="2">
        <v>215732</v>
      </c>
      <c r="B25" s="3" t="s">
        <v>26</v>
      </c>
      <c r="C25" s="2">
        <v>49100000</v>
      </c>
    </row>
    <row r="26" spans="1:3" ht="15" customHeight="1">
      <c r="A26" s="2">
        <v>272285</v>
      </c>
      <c r="B26" s="3" t="s">
        <v>27</v>
      </c>
      <c r="C26" s="2">
        <v>48875000</v>
      </c>
    </row>
    <row r="27" spans="1:3" ht="15" customHeight="1">
      <c r="A27" s="2">
        <v>231156</v>
      </c>
      <c r="B27" s="3" t="s">
        <v>28</v>
      </c>
      <c r="C27" s="2">
        <v>48800000</v>
      </c>
    </row>
    <row r="28" spans="1:3" ht="15" customHeight="1">
      <c r="A28" s="2">
        <v>254915</v>
      </c>
      <c r="B28" s="3" t="s">
        <v>29</v>
      </c>
      <c r="C28" s="2">
        <v>48300000</v>
      </c>
    </row>
    <row r="29" spans="1:3" ht="15" customHeight="1">
      <c r="A29" s="2">
        <v>62990</v>
      </c>
      <c r="B29" s="3" t="s">
        <v>30</v>
      </c>
      <c r="C29" s="2">
        <v>48282500</v>
      </c>
    </row>
    <row r="30" spans="1:3" ht="15" customHeight="1">
      <c r="A30" s="2">
        <v>213364</v>
      </c>
      <c r="B30" s="3" t="s">
        <v>31</v>
      </c>
      <c r="C30" s="2">
        <v>47600000</v>
      </c>
    </row>
    <row r="31" spans="1:3" ht="15" customHeight="1">
      <c r="A31" s="2">
        <v>52885</v>
      </c>
      <c r="B31" s="3" t="s">
        <v>32</v>
      </c>
      <c r="C31" s="2">
        <v>47450000</v>
      </c>
    </row>
    <row r="32" spans="1:3" ht="15" customHeight="1">
      <c r="A32" s="2">
        <v>103311</v>
      </c>
      <c r="B32" s="3" t="s">
        <v>33</v>
      </c>
      <c r="C32" s="2">
        <v>47400000</v>
      </c>
    </row>
    <row r="33" spans="1:3" ht="15" customHeight="1">
      <c r="A33" s="2">
        <v>109444</v>
      </c>
      <c r="B33" s="3" t="s">
        <v>34</v>
      </c>
      <c r="C33" s="2">
        <v>47200000</v>
      </c>
    </row>
    <row r="34" spans="1:3" ht="15" customHeight="1">
      <c r="A34" s="2">
        <v>42793</v>
      </c>
      <c r="B34" s="3" t="s">
        <v>35</v>
      </c>
      <c r="C34" s="2">
        <v>46900000</v>
      </c>
    </row>
    <row r="35" spans="1:3" ht="15" customHeight="1">
      <c r="A35" s="2">
        <v>51768</v>
      </c>
      <c r="B35" s="3" t="s">
        <v>36</v>
      </c>
      <c r="C35" s="2">
        <v>46800000</v>
      </c>
    </row>
    <row r="36" spans="1:3" ht="15" customHeight="1">
      <c r="A36" s="2">
        <v>52472</v>
      </c>
      <c r="B36" s="3" t="s">
        <v>37</v>
      </c>
      <c r="C36" s="2">
        <v>46800000</v>
      </c>
    </row>
    <row r="37" spans="1:3" ht="15" customHeight="1">
      <c r="A37" s="2">
        <v>40980</v>
      </c>
      <c r="B37" s="3" t="s">
        <v>38</v>
      </c>
      <c r="C37" s="2">
        <v>46600000</v>
      </c>
    </row>
    <row r="38" spans="1:3" ht="15" customHeight="1">
      <c r="A38" s="2">
        <v>272762</v>
      </c>
      <c r="B38" s="3" t="s">
        <v>39</v>
      </c>
      <c r="C38" s="2">
        <v>45800000</v>
      </c>
    </row>
    <row r="39" spans="1:3" ht="15" customHeight="1">
      <c r="A39" s="2">
        <v>22540</v>
      </c>
      <c r="B39" s="3" t="s">
        <v>40</v>
      </c>
      <c r="C39" s="2">
        <v>45770000</v>
      </c>
    </row>
    <row r="40" spans="1:3" ht="15" customHeight="1">
      <c r="A40" s="2">
        <v>37678</v>
      </c>
      <c r="B40" s="3" t="s">
        <v>41</v>
      </c>
      <c r="C40" s="2">
        <v>45400000</v>
      </c>
    </row>
    <row r="41" spans="1:3" ht="15" customHeight="1">
      <c r="A41" s="2">
        <v>40848</v>
      </c>
      <c r="B41" s="3" t="s">
        <v>42</v>
      </c>
      <c r="C41" s="2">
        <v>45367500</v>
      </c>
    </row>
    <row r="42" spans="1:3" ht="15" customHeight="1">
      <c r="A42" s="2">
        <v>17753</v>
      </c>
      <c r="B42" s="3" t="s">
        <v>43</v>
      </c>
      <c r="C42" s="2">
        <v>44900000</v>
      </c>
    </row>
    <row r="43" spans="1:3" ht="15" customHeight="1">
      <c r="A43" s="2">
        <v>239182</v>
      </c>
      <c r="B43" s="3" t="s">
        <v>44</v>
      </c>
      <c r="C43" s="2">
        <v>43900000</v>
      </c>
    </row>
    <row r="44" spans="1:3" ht="15" customHeight="1">
      <c r="A44" s="2">
        <v>80840</v>
      </c>
      <c r="B44" s="3" t="s">
        <v>45</v>
      </c>
      <c r="C44" s="2">
        <v>43000000</v>
      </c>
    </row>
    <row r="45" spans="1:3" ht="15" customHeight="1">
      <c r="A45" s="2">
        <v>234455</v>
      </c>
      <c r="B45" s="3" t="s">
        <v>46</v>
      </c>
      <c r="C45" s="2">
        <v>42700000</v>
      </c>
    </row>
    <row r="46" spans="1:3" ht="15" customHeight="1">
      <c r="A46" s="2">
        <v>216484</v>
      </c>
      <c r="B46" s="3" t="s">
        <v>47</v>
      </c>
      <c r="C46" s="2">
        <v>42200000</v>
      </c>
    </row>
    <row r="47" spans="1:3" ht="15" customHeight="1">
      <c r="A47" s="2">
        <v>220049</v>
      </c>
      <c r="B47" s="3" t="s">
        <v>48</v>
      </c>
      <c r="C47" s="2">
        <v>41600000</v>
      </c>
    </row>
    <row r="48" spans="1:3" ht="15" customHeight="1">
      <c r="A48" s="2">
        <v>254011</v>
      </c>
      <c r="B48" s="3" t="s">
        <v>49</v>
      </c>
      <c r="C48" s="2">
        <v>40800000</v>
      </c>
    </row>
    <row r="49" spans="1:3" ht="15" customHeight="1">
      <c r="A49" s="2">
        <v>13743</v>
      </c>
      <c r="B49" s="3" t="s">
        <v>50</v>
      </c>
      <c r="C49" s="2">
        <v>39700000</v>
      </c>
    </row>
    <row r="50" spans="1:3" ht="15" customHeight="1">
      <c r="A50" s="2">
        <v>251325</v>
      </c>
      <c r="B50" s="3" t="s">
        <v>51</v>
      </c>
      <c r="C50" s="2">
        <v>38400000</v>
      </c>
    </row>
    <row r="51" spans="1:3" ht="15" customHeight="1">
      <c r="A51" s="2">
        <v>76279</v>
      </c>
      <c r="B51" s="3" t="s">
        <v>52</v>
      </c>
      <c r="C51" s="2">
        <v>38200000</v>
      </c>
    </row>
    <row r="52" spans="1:3" ht="15" customHeight="1">
      <c r="A52" s="2">
        <v>244634</v>
      </c>
      <c r="B52" s="3" t="s">
        <v>53</v>
      </c>
      <c r="C52" s="2">
        <v>37500000</v>
      </c>
    </row>
    <row r="53" spans="1:3" ht="15" customHeight="1">
      <c r="A53" s="2">
        <v>233972</v>
      </c>
      <c r="B53" s="3" t="s">
        <v>54</v>
      </c>
      <c r="C53" s="2">
        <v>37400000</v>
      </c>
    </row>
    <row r="54" spans="1:3" ht="15" customHeight="1">
      <c r="A54" s="2">
        <v>54905</v>
      </c>
      <c r="B54" s="3" t="s">
        <v>55</v>
      </c>
      <c r="C54" s="2">
        <v>36500000</v>
      </c>
    </row>
    <row r="55" spans="1:3" ht="15" customHeight="1">
      <c r="A55" s="2">
        <v>56409</v>
      </c>
      <c r="B55" s="3" t="s">
        <v>56</v>
      </c>
      <c r="C55" s="2">
        <v>35300000</v>
      </c>
    </row>
    <row r="56" spans="1:3" ht="15" customHeight="1">
      <c r="A56" s="2">
        <v>248980</v>
      </c>
      <c r="B56" s="3" t="s">
        <v>57</v>
      </c>
      <c r="C56" s="2">
        <v>35100000</v>
      </c>
    </row>
    <row r="57" spans="1:3" ht="15" customHeight="1">
      <c r="A57" s="2">
        <v>72695</v>
      </c>
      <c r="B57" s="3" t="s">
        <v>58</v>
      </c>
      <c r="C57" s="2">
        <v>34700000</v>
      </c>
    </row>
    <row r="58" spans="1:3" ht="15" customHeight="1">
      <c r="A58" s="2">
        <v>236849</v>
      </c>
      <c r="B58" s="3" t="s">
        <v>59</v>
      </c>
      <c r="C58" s="2">
        <v>34700000</v>
      </c>
    </row>
    <row r="59" spans="1:3" ht="15" customHeight="1">
      <c r="A59" s="2">
        <v>262534</v>
      </c>
      <c r="B59" s="3" t="s">
        <v>60</v>
      </c>
      <c r="C59" s="2">
        <v>34200000</v>
      </c>
    </row>
    <row r="60" spans="1:3" ht="15" customHeight="1">
      <c r="A60" s="2">
        <v>76608</v>
      </c>
      <c r="B60" s="3" t="s">
        <v>61</v>
      </c>
      <c r="C60" s="2">
        <v>34100000</v>
      </c>
    </row>
    <row r="61" spans="1:3" ht="15" customHeight="1">
      <c r="A61" s="2">
        <v>233059</v>
      </c>
      <c r="B61" s="3" t="s">
        <v>62</v>
      </c>
      <c r="C61" s="2">
        <v>34100000</v>
      </c>
    </row>
    <row r="62" spans="1:3" ht="15" customHeight="1">
      <c r="A62" s="2">
        <v>229917</v>
      </c>
      <c r="B62" s="3" t="s">
        <v>63</v>
      </c>
      <c r="C62" s="2">
        <v>33700000</v>
      </c>
    </row>
    <row r="63" spans="1:3" ht="15" customHeight="1">
      <c r="A63" s="2">
        <v>245530</v>
      </c>
      <c r="B63" s="3" t="s">
        <v>64</v>
      </c>
      <c r="C63" s="2">
        <v>33400000</v>
      </c>
    </row>
    <row r="64" spans="1:3" ht="15" customHeight="1">
      <c r="A64" s="2">
        <v>283577</v>
      </c>
      <c r="B64" s="3" t="s">
        <v>65</v>
      </c>
      <c r="C64" s="2">
        <v>33000000</v>
      </c>
    </row>
    <row r="65" spans="1:3" ht="15" customHeight="1">
      <c r="A65" s="2">
        <v>245022</v>
      </c>
      <c r="B65" s="3" t="s">
        <v>66</v>
      </c>
      <c r="C65" s="2">
        <v>32600000</v>
      </c>
    </row>
    <row r="66" spans="1:3" ht="15" customHeight="1">
      <c r="A66" s="2">
        <v>62158</v>
      </c>
      <c r="B66" s="3" t="s">
        <v>67</v>
      </c>
      <c r="C66" s="2">
        <v>32500000</v>
      </c>
    </row>
    <row r="67" spans="1:3" ht="15" customHeight="1">
      <c r="A67" s="2">
        <v>219603</v>
      </c>
      <c r="B67" s="3" t="s">
        <v>68</v>
      </c>
      <c r="C67" s="2">
        <v>31600000</v>
      </c>
    </row>
    <row r="68" spans="1:3" ht="15" customHeight="1">
      <c r="A68" s="2">
        <v>18454</v>
      </c>
      <c r="B68" s="3" t="s">
        <v>69</v>
      </c>
      <c r="C68" s="2">
        <v>31300000</v>
      </c>
    </row>
    <row r="69" spans="1:3" ht="15" customHeight="1">
      <c r="A69" s="2">
        <v>54727</v>
      </c>
      <c r="B69" s="3" t="s">
        <v>70</v>
      </c>
      <c r="C69" s="2">
        <v>30700000</v>
      </c>
    </row>
    <row r="70" spans="1:3" ht="15" customHeight="1">
      <c r="A70" s="2">
        <v>18289</v>
      </c>
      <c r="B70" s="3" t="s">
        <v>71</v>
      </c>
      <c r="C70" s="2">
        <v>30300000</v>
      </c>
    </row>
    <row r="71" spans="1:3" ht="15" customHeight="1">
      <c r="A71" s="2">
        <v>58269</v>
      </c>
      <c r="B71" s="3" t="s">
        <v>72</v>
      </c>
      <c r="C71" s="2">
        <v>30200000</v>
      </c>
    </row>
    <row r="72" spans="1:3" ht="15" customHeight="1">
      <c r="A72" s="2">
        <v>219942</v>
      </c>
      <c r="B72" s="3" t="s">
        <v>73</v>
      </c>
      <c r="C72" s="2">
        <v>30100000</v>
      </c>
    </row>
    <row r="73" spans="1:3" ht="15" customHeight="1">
      <c r="A73" s="2">
        <v>8046</v>
      </c>
      <c r="B73" s="3" t="s">
        <v>74</v>
      </c>
      <c r="C73" s="2">
        <v>30000000</v>
      </c>
    </row>
    <row r="74" spans="1:3" ht="15" customHeight="1">
      <c r="A74" s="2">
        <v>78634</v>
      </c>
      <c r="B74" s="3" t="s">
        <v>75</v>
      </c>
      <c r="C74" s="2">
        <v>29200000</v>
      </c>
    </row>
    <row r="75" spans="1:3" ht="15" customHeight="1">
      <c r="A75" s="2">
        <v>240214</v>
      </c>
      <c r="B75" s="3" t="s">
        <v>76</v>
      </c>
      <c r="C75" s="2">
        <v>29200000</v>
      </c>
    </row>
    <row r="76" spans="1:3" ht="15" customHeight="1">
      <c r="A76" s="2">
        <v>210582</v>
      </c>
      <c r="B76" s="3" t="s">
        <v>77</v>
      </c>
      <c r="C76" s="2">
        <v>28500000</v>
      </c>
    </row>
    <row r="77" spans="1:3" ht="15" customHeight="1">
      <c r="A77" s="2">
        <v>932</v>
      </c>
      <c r="B77" s="3" t="s">
        <v>78</v>
      </c>
      <c r="C77" s="2">
        <v>27900000</v>
      </c>
    </row>
    <row r="78" spans="1:3" ht="15" customHeight="1">
      <c r="A78" s="2">
        <v>34338</v>
      </c>
      <c r="B78" s="3" t="s">
        <v>79</v>
      </c>
      <c r="C78" s="2">
        <v>27600000</v>
      </c>
    </row>
    <row r="79" spans="1:3" ht="15" customHeight="1">
      <c r="A79" s="2">
        <v>102736</v>
      </c>
      <c r="B79" s="3" t="s">
        <v>80</v>
      </c>
      <c r="C79" s="2">
        <v>27200000</v>
      </c>
    </row>
    <row r="80" spans="1:3" ht="15" customHeight="1">
      <c r="A80" s="2">
        <v>218685</v>
      </c>
      <c r="B80" s="3" t="s">
        <v>81</v>
      </c>
      <c r="C80" s="2">
        <v>27100000</v>
      </c>
    </row>
    <row r="81" spans="1:3" ht="15" customHeight="1">
      <c r="A81" s="2">
        <v>263251</v>
      </c>
      <c r="B81" s="3" t="s">
        <v>82</v>
      </c>
      <c r="C81" s="2">
        <v>26600000</v>
      </c>
    </row>
    <row r="82" spans="1:3" ht="15" customHeight="1">
      <c r="A82" s="2">
        <v>216631</v>
      </c>
      <c r="B82" s="3" t="s">
        <v>83</v>
      </c>
      <c r="C82" s="2">
        <v>26200000</v>
      </c>
    </row>
    <row r="83" spans="1:3" ht="15" customHeight="1">
      <c r="A83" s="2">
        <v>297847</v>
      </c>
      <c r="B83" s="3" t="s">
        <v>84</v>
      </c>
      <c r="C83" s="2">
        <v>26100000</v>
      </c>
    </row>
    <row r="84" spans="1:3" ht="15" customHeight="1">
      <c r="A84" s="2">
        <v>18568</v>
      </c>
      <c r="B84" s="3" t="s">
        <v>85</v>
      </c>
      <c r="C84" s="2">
        <v>25900000</v>
      </c>
    </row>
    <row r="85" spans="1:3" ht="15" customHeight="1">
      <c r="A85" s="2">
        <v>227634</v>
      </c>
      <c r="B85" s="3" t="s">
        <v>86</v>
      </c>
      <c r="C85" s="2">
        <v>25700000</v>
      </c>
    </row>
    <row r="86" spans="1:3" ht="15" customHeight="1">
      <c r="A86" s="2">
        <v>229298</v>
      </c>
      <c r="B86" s="3" t="s">
        <v>87</v>
      </c>
      <c r="C86" s="2">
        <v>25000000</v>
      </c>
    </row>
    <row r="87" spans="1:3" ht="15" customHeight="1">
      <c r="A87" s="2">
        <v>229301</v>
      </c>
      <c r="B87" s="3" t="s">
        <v>88</v>
      </c>
      <c r="C87" s="2">
        <v>24900000</v>
      </c>
    </row>
    <row r="88" spans="1:3" ht="15" customHeight="1">
      <c r="A88" s="2">
        <v>76943</v>
      </c>
      <c r="B88" s="3" t="s">
        <v>89</v>
      </c>
      <c r="C88" s="2">
        <v>24500000</v>
      </c>
    </row>
    <row r="89" spans="1:3" ht="15" customHeight="1">
      <c r="A89" s="2">
        <v>258877</v>
      </c>
      <c r="B89" s="3" t="s">
        <v>90</v>
      </c>
      <c r="C89" s="2">
        <v>24500000</v>
      </c>
    </row>
    <row r="90" spans="1:3" ht="15" customHeight="1">
      <c r="A90" s="2">
        <v>230682</v>
      </c>
      <c r="B90" s="3" t="s">
        <v>91</v>
      </c>
      <c r="C90" s="2">
        <v>24100000</v>
      </c>
    </row>
    <row r="91" spans="1:3" ht="15" customHeight="1">
      <c r="A91" s="2">
        <v>37863</v>
      </c>
      <c r="B91" s="3" t="s">
        <v>92</v>
      </c>
      <c r="C91" s="2">
        <v>24000000</v>
      </c>
    </row>
    <row r="92" spans="1:3" ht="15" customHeight="1">
      <c r="A92" s="2">
        <v>57068</v>
      </c>
      <c r="B92" s="3" t="s">
        <v>93</v>
      </c>
      <c r="C92" s="2">
        <v>23600000</v>
      </c>
    </row>
    <row r="93" spans="1:3" ht="15" customHeight="1">
      <c r="A93" s="2">
        <v>51128</v>
      </c>
      <c r="B93" s="3" t="s">
        <v>94</v>
      </c>
      <c r="C93" s="2">
        <v>22700000</v>
      </c>
    </row>
    <row r="94" spans="1:3" ht="15" customHeight="1">
      <c r="A94" s="2">
        <v>20504</v>
      </c>
      <c r="B94" s="3" t="s">
        <v>95</v>
      </c>
      <c r="C94" s="2">
        <v>22600000</v>
      </c>
    </row>
    <row r="95" spans="1:3" ht="15" customHeight="1">
      <c r="A95" s="2">
        <v>34432</v>
      </c>
      <c r="B95" s="3" t="s">
        <v>96</v>
      </c>
      <c r="C95" s="2">
        <v>22000000</v>
      </c>
    </row>
    <row r="96" spans="1:3" ht="15" customHeight="1">
      <c r="A96" s="2">
        <v>282693</v>
      </c>
      <c r="B96" s="3" t="s">
        <v>97</v>
      </c>
      <c r="C96" s="2">
        <v>22000000</v>
      </c>
    </row>
    <row r="97" spans="1:3" ht="15" customHeight="1">
      <c r="A97" s="2">
        <v>72635</v>
      </c>
      <c r="B97" s="3" t="s">
        <v>98</v>
      </c>
      <c r="C97" s="2">
        <v>21300000</v>
      </c>
    </row>
    <row r="98" spans="1:3" ht="15" customHeight="1">
      <c r="A98" s="2">
        <v>85281</v>
      </c>
      <c r="B98" s="3" t="s">
        <v>99</v>
      </c>
      <c r="C98" s="2">
        <v>21200000</v>
      </c>
    </row>
    <row r="99" spans="1:3" ht="15" customHeight="1">
      <c r="A99" s="2">
        <v>220064</v>
      </c>
      <c r="B99" s="3" t="s">
        <v>100</v>
      </c>
      <c r="C99" s="2">
        <v>21000000</v>
      </c>
    </row>
    <row r="100" spans="1:3" ht="15" customHeight="1">
      <c r="A100" s="2">
        <v>252461</v>
      </c>
      <c r="B100" s="3" t="s">
        <v>101</v>
      </c>
      <c r="C100" s="2">
        <v>20900000</v>
      </c>
    </row>
    <row r="101" spans="1:3" ht="15" customHeight="1">
      <c r="A101" s="2">
        <v>281141</v>
      </c>
      <c r="B101" s="3" t="s">
        <v>102</v>
      </c>
      <c r="C101" s="2">
        <v>20900000</v>
      </c>
    </row>
    <row r="102" spans="1:3" ht="15" customHeight="1">
      <c r="A102" s="2">
        <v>230684</v>
      </c>
      <c r="B102" s="3" t="s">
        <v>103</v>
      </c>
      <c r="C102" s="2">
        <v>20800000</v>
      </c>
    </row>
    <row r="103" spans="1:3" ht="15" customHeight="1">
      <c r="A103" s="2">
        <v>100583</v>
      </c>
      <c r="B103" s="3" t="s">
        <v>104</v>
      </c>
      <c r="C103" s="2">
        <v>20600000</v>
      </c>
    </row>
    <row r="104" spans="1:3" ht="15" customHeight="1">
      <c r="A104" s="2">
        <v>1962</v>
      </c>
      <c r="B104" s="3" t="s">
        <v>105</v>
      </c>
      <c r="C104" s="2">
        <v>20100000</v>
      </c>
    </row>
    <row r="105" spans="1:3" ht="15" customHeight="1">
      <c r="A105" s="2">
        <v>260035</v>
      </c>
      <c r="B105" s="3" t="s">
        <v>106</v>
      </c>
      <c r="C105" s="2">
        <v>20000000</v>
      </c>
    </row>
    <row r="106" spans="1:3" ht="15" customHeight="1">
      <c r="A106" s="2">
        <v>255394</v>
      </c>
      <c r="B106" s="3" t="s">
        <v>107</v>
      </c>
      <c r="C106" s="2">
        <v>19900000</v>
      </c>
    </row>
    <row r="107" spans="1:3" ht="15" customHeight="1">
      <c r="A107" s="2">
        <v>61823</v>
      </c>
      <c r="B107" s="3" t="s">
        <v>108</v>
      </c>
      <c r="C107" s="2">
        <v>19400000</v>
      </c>
    </row>
    <row r="108" spans="1:3" ht="15" customHeight="1">
      <c r="A108" s="2">
        <v>218806</v>
      </c>
      <c r="B108" s="3" t="s">
        <v>109</v>
      </c>
      <c r="C108" s="2">
        <v>19400000</v>
      </c>
    </row>
    <row r="109" spans="1:3" ht="15" customHeight="1">
      <c r="A109" s="2">
        <v>62381</v>
      </c>
      <c r="B109" s="3" t="s">
        <v>110</v>
      </c>
      <c r="C109" s="2">
        <v>19200000</v>
      </c>
    </row>
    <row r="110" spans="1:3" ht="15" customHeight="1">
      <c r="A110" s="2">
        <v>63411</v>
      </c>
      <c r="B110" s="3" t="s">
        <v>111</v>
      </c>
      <c r="C110" s="2">
        <v>19200000</v>
      </c>
    </row>
    <row r="111" spans="1:3" ht="15" customHeight="1">
      <c r="A111" s="2">
        <v>213006</v>
      </c>
      <c r="B111" s="3" t="s">
        <v>112</v>
      </c>
      <c r="C111" s="2">
        <v>19200000</v>
      </c>
    </row>
    <row r="112" spans="1:3" ht="15" customHeight="1">
      <c r="A112" s="2">
        <v>252896</v>
      </c>
      <c r="B112" s="3" t="s">
        <v>113</v>
      </c>
      <c r="C112" s="2">
        <v>19000000</v>
      </c>
    </row>
    <row r="113" spans="1:3" ht="15" customHeight="1">
      <c r="A113" s="2">
        <v>24751</v>
      </c>
      <c r="B113" s="3" t="s">
        <v>114</v>
      </c>
      <c r="C113" s="2">
        <v>18800000</v>
      </c>
    </row>
    <row r="114" spans="1:3" ht="15" customHeight="1">
      <c r="A114" s="2">
        <v>233741</v>
      </c>
      <c r="B114" s="3" t="s">
        <v>115</v>
      </c>
      <c r="C114" s="2">
        <v>18600000</v>
      </c>
    </row>
    <row r="115" spans="1:3" ht="15" customHeight="1">
      <c r="A115" s="2">
        <v>267870</v>
      </c>
      <c r="B115" s="3" t="s">
        <v>116</v>
      </c>
      <c r="C115" s="2">
        <v>18600000</v>
      </c>
    </row>
    <row r="116" spans="1:3" ht="15" customHeight="1">
      <c r="A116" s="2">
        <v>21085</v>
      </c>
      <c r="B116" s="3" t="s">
        <v>117</v>
      </c>
      <c r="C116" s="2">
        <v>18300000</v>
      </c>
    </row>
    <row r="117" spans="1:3" ht="15" customHeight="1">
      <c r="A117" s="2">
        <v>222309</v>
      </c>
      <c r="B117" s="3" t="s">
        <v>118</v>
      </c>
      <c r="C117" s="2">
        <v>18300000</v>
      </c>
    </row>
    <row r="118" spans="1:3" ht="15" customHeight="1">
      <c r="A118" s="2">
        <v>107176</v>
      </c>
      <c r="B118" s="3" t="s">
        <v>119</v>
      </c>
      <c r="C118" s="2">
        <v>18200000</v>
      </c>
    </row>
    <row r="119" spans="1:3" ht="15" customHeight="1">
      <c r="A119" s="2">
        <v>294021</v>
      </c>
      <c r="B119" s="3" t="s">
        <v>120</v>
      </c>
      <c r="C119" s="2">
        <v>18200000</v>
      </c>
    </row>
    <row r="120" spans="1:3" ht="15" customHeight="1">
      <c r="A120" s="2">
        <v>16291</v>
      </c>
      <c r="B120" s="3" t="s">
        <v>121</v>
      </c>
      <c r="C120" s="2">
        <v>18000000</v>
      </c>
    </row>
    <row r="121" spans="1:3" ht="15" customHeight="1">
      <c r="A121" s="2">
        <v>277828</v>
      </c>
      <c r="B121" s="3" t="s">
        <v>122</v>
      </c>
      <c r="C121" s="2">
        <v>18000000</v>
      </c>
    </row>
    <row r="122" spans="1:3" ht="15" customHeight="1">
      <c r="A122" s="2">
        <v>258664</v>
      </c>
      <c r="B122" s="3" t="s">
        <v>123</v>
      </c>
      <c r="C122" s="2">
        <v>17800000</v>
      </c>
    </row>
    <row r="123" spans="1:3" ht="15" customHeight="1">
      <c r="A123" s="2">
        <v>283488</v>
      </c>
      <c r="B123" s="3" t="s">
        <v>124</v>
      </c>
      <c r="C123" s="2">
        <v>16700000</v>
      </c>
    </row>
    <row r="124" spans="1:3" ht="15" customHeight="1">
      <c r="A124" s="2">
        <v>79115</v>
      </c>
      <c r="B124" s="3" t="s">
        <v>125</v>
      </c>
      <c r="C124" s="2">
        <v>16100000</v>
      </c>
    </row>
    <row r="125" spans="1:3" ht="15" customHeight="1">
      <c r="A125" s="2">
        <v>232421</v>
      </c>
      <c r="B125" s="3" t="s">
        <v>126</v>
      </c>
      <c r="C125" s="2">
        <v>16100000</v>
      </c>
    </row>
    <row r="126" spans="1:3" ht="15" customHeight="1">
      <c r="A126" s="2">
        <v>17355</v>
      </c>
      <c r="B126" s="3" t="s">
        <v>127</v>
      </c>
      <c r="C126" s="2">
        <v>16000000</v>
      </c>
    </row>
    <row r="127" spans="1:3" ht="15" customHeight="1">
      <c r="A127" s="2">
        <v>252011</v>
      </c>
      <c r="B127" s="3" t="s">
        <v>128</v>
      </c>
      <c r="C127" s="2">
        <v>15900000</v>
      </c>
    </row>
    <row r="128" spans="1:3" ht="15" customHeight="1">
      <c r="A128" s="2">
        <v>60108</v>
      </c>
      <c r="B128" s="3" t="s">
        <v>129</v>
      </c>
      <c r="C128" s="2">
        <v>15500000</v>
      </c>
    </row>
    <row r="129" spans="1:3" ht="15" customHeight="1">
      <c r="A129" s="2">
        <v>211116</v>
      </c>
      <c r="B129" s="3" t="s">
        <v>130</v>
      </c>
      <c r="C129" s="2">
        <v>15400000</v>
      </c>
    </row>
    <row r="130" spans="1:3" ht="15" customHeight="1">
      <c r="A130" s="2">
        <v>26995</v>
      </c>
      <c r="B130" s="3" t="s">
        <v>131</v>
      </c>
      <c r="C130" s="2">
        <v>15300000</v>
      </c>
    </row>
    <row r="131" spans="1:3" ht="15" customHeight="1">
      <c r="A131" s="2">
        <v>254505</v>
      </c>
      <c r="B131" s="3" t="s">
        <v>132</v>
      </c>
      <c r="C131" s="2">
        <v>15300000</v>
      </c>
    </row>
    <row r="132" spans="1:3" ht="15" customHeight="1">
      <c r="A132" s="2">
        <v>76459</v>
      </c>
      <c r="B132" s="3" t="s">
        <v>133</v>
      </c>
      <c r="C132" s="2">
        <v>15200000</v>
      </c>
    </row>
    <row r="133" spans="1:3" ht="15" customHeight="1">
      <c r="A133" s="2">
        <v>1000</v>
      </c>
      <c r="B133" s="3" t="s">
        <v>134</v>
      </c>
      <c r="C133" s="2">
        <v>15100000</v>
      </c>
    </row>
    <row r="134" spans="1:3" ht="15" customHeight="1">
      <c r="A134" s="2">
        <v>229022</v>
      </c>
      <c r="B134" s="3" t="s">
        <v>135</v>
      </c>
      <c r="C134" s="2">
        <v>14900000</v>
      </c>
    </row>
    <row r="135" spans="1:3" ht="15" customHeight="1">
      <c r="A135" s="2">
        <v>258977</v>
      </c>
      <c r="B135" s="3" t="s">
        <v>136</v>
      </c>
      <c r="C135" s="2">
        <v>14800000</v>
      </c>
    </row>
    <row r="136" spans="1:3" ht="15" customHeight="1">
      <c r="A136" s="2">
        <v>230733</v>
      </c>
      <c r="B136" s="3" t="s">
        <v>137</v>
      </c>
      <c r="C136" s="2">
        <v>14700000</v>
      </c>
    </row>
    <row r="137" spans="1:3" ht="15" customHeight="1">
      <c r="A137" s="2">
        <v>47291</v>
      </c>
      <c r="B137" s="3" t="s">
        <v>138</v>
      </c>
      <c r="C137" s="2">
        <v>14600000</v>
      </c>
    </row>
    <row r="138" spans="1:3" ht="15" customHeight="1">
      <c r="A138" s="2">
        <v>78505</v>
      </c>
      <c r="B138" s="3" t="s">
        <v>139</v>
      </c>
      <c r="C138" s="2">
        <v>14400000</v>
      </c>
    </row>
    <row r="139" spans="1:3" ht="15" customHeight="1">
      <c r="A139" s="2">
        <v>47920</v>
      </c>
      <c r="B139" s="3" t="s">
        <v>140</v>
      </c>
      <c r="C139" s="2">
        <v>13500000</v>
      </c>
    </row>
    <row r="140" spans="1:3" ht="15" customHeight="1">
      <c r="A140" s="2">
        <v>41564</v>
      </c>
      <c r="B140" s="3" t="s">
        <v>141</v>
      </c>
      <c r="C140" s="2">
        <v>13400000</v>
      </c>
    </row>
    <row r="141" spans="1:3" ht="15" customHeight="1">
      <c r="A141" s="2">
        <v>210541</v>
      </c>
      <c r="B141" s="3" t="s">
        <v>142</v>
      </c>
      <c r="C141" s="2">
        <v>13400000</v>
      </c>
    </row>
    <row r="142" spans="1:3" ht="15" customHeight="1">
      <c r="A142" s="2">
        <v>232817</v>
      </c>
      <c r="B142" s="3" t="s">
        <v>143</v>
      </c>
      <c r="C142" s="2">
        <v>13300000</v>
      </c>
    </row>
    <row r="143" spans="1:3" ht="15" customHeight="1">
      <c r="A143" s="2">
        <v>50869</v>
      </c>
      <c r="B143" s="3" t="s">
        <v>144</v>
      </c>
      <c r="C143" s="2">
        <v>13100000</v>
      </c>
    </row>
    <row r="144" spans="1:3" ht="15" customHeight="1">
      <c r="A144" s="2">
        <v>239782</v>
      </c>
      <c r="B144" s="3" t="s">
        <v>145</v>
      </c>
      <c r="C144" s="2">
        <v>13100000</v>
      </c>
    </row>
    <row r="145" spans="1:3" ht="15" customHeight="1">
      <c r="A145" s="2">
        <v>15776</v>
      </c>
      <c r="B145" s="3" t="s">
        <v>146</v>
      </c>
      <c r="C145" s="2">
        <v>13000000</v>
      </c>
    </row>
    <row r="146" spans="1:3" ht="15" customHeight="1">
      <c r="A146" s="2">
        <v>49959</v>
      </c>
      <c r="B146" s="3" t="s">
        <v>147</v>
      </c>
      <c r="C146" s="2">
        <v>13000000</v>
      </c>
    </row>
    <row r="147" spans="1:3" ht="15" customHeight="1">
      <c r="A147" s="2">
        <v>52296</v>
      </c>
      <c r="B147" s="3" t="s">
        <v>148</v>
      </c>
      <c r="C147" s="2">
        <v>13000000</v>
      </c>
    </row>
    <row r="148" spans="1:3" ht="15" customHeight="1">
      <c r="A148" s="2">
        <v>260362</v>
      </c>
      <c r="B148" s="3" t="s">
        <v>149</v>
      </c>
      <c r="C148" s="2">
        <v>12800000</v>
      </c>
    </row>
    <row r="149" spans="1:3" ht="15" customHeight="1">
      <c r="A149" s="2">
        <v>48734</v>
      </c>
      <c r="B149" s="3" t="s">
        <v>150</v>
      </c>
      <c r="C149" s="2">
        <v>12500000</v>
      </c>
    </row>
    <row r="150" spans="1:3" ht="15" customHeight="1">
      <c r="A150" s="2">
        <v>61517</v>
      </c>
      <c r="B150" s="3" t="s">
        <v>151</v>
      </c>
      <c r="C150" s="2">
        <v>12500000</v>
      </c>
    </row>
    <row r="151" spans="1:3" ht="15" customHeight="1">
      <c r="A151" s="2">
        <v>220446</v>
      </c>
      <c r="B151" s="3" t="s">
        <v>152</v>
      </c>
      <c r="C151" s="2">
        <v>12300000</v>
      </c>
    </row>
    <row r="152" spans="1:3" ht="15" customHeight="1">
      <c r="A152" s="2">
        <v>50713</v>
      </c>
      <c r="B152" s="3" t="s">
        <v>153</v>
      </c>
      <c r="C152" s="2">
        <v>12100000</v>
      </c>
    </row>
    <row r="153" spans="1:3" ht="15" customHeight="1">
      <c r="A153" s="2">
        <v>69557</v>
      </c>
      <c r="B153" s="3" t="s">
        <v>154</v>
      </c>
      <c r="C153" s="2">
        <v>12100000</v>
      </c>
    </row>
    <row r="154" spans="1:3" ht="15" customHeight="1">
      <c r="A154" s="2">
        <v>246979</v>
      </c>
      <c r="B154" s="3" t="s">
        <v>155</v>
      </c>
      <c r="C154" s="2">
        <v>12000000</v>
      </c>
    </row>
    <row r="155" spans="1:3" ht="15" customHeight="1">
      <c r="A155" s="2">
        <v>75755</v>
      </c>
      <c r="B155" s="3" t="s">
        <v>156</v>
      </c>
      <c r="C155" s="2">
        <v>11700000</v>
      </c>
    </row>
    <row r="156" spans="1:3" ht="15" customHeight="1">
      <c r="A156" s="2">
        <v>224293</v>
      </c>
      <c r="B156" s="3" t="s">
        <v>157</v>
      </c>
      <c r="C156" s="2">
        <v>11700000</v>
      </c>
    </row>
    <row r="157" spans="1:3" ht="15" customHeight="1">
      <c r="A157" s="2">
        <v>242948</v>
      </c>
      <c r="B157" s="3" t="s">
        <v>158</v>
      </c>
      <c r="C157" s="2">
        <v>11700000</v>
      </c>
    </row>
    <row r="158" spans="1:3" ht="15" customHeight="1">
      <c r="A158" s="2">
        <v>72610</v>
      </c>
      <c r="B158" s="3" t="s">
        <v>159</v>
      </c>
      <c r="C158" s="2">
        <v>11600000</v>
      </c>
    </row>
    <row r="159" spans="1:3" ht="15" customHeight="1">
      <c r="A159" s="2">
        <v>240298</v>
      </c>
      <c r="B159" s="3" t="s">
        <v>160</v>
      </c>
      <c r="C159" s="2">
        <v>11600000</v>
      </c>
    </row>
    <row r="160" spans="1:3" ht="15" customHeight="1">
      <c r="A160" s="2">
        <v>222570</v>
      </c>
      <c r="B160" s="3" t="s">
        <v>161</v>
      </c>
      <c r="C160" s="2">
        <v>11400000</v>
      </c>
    </row>
    <row r="161" spans="1:3" ht="15" customHeight="1">
      <c r="A161" s="2">
        <v>238844</v>
      </c>
      <c r="B161" s="3" t="s">
        <v>162</v>
      </c>
      <c r="C161" s="2">
        <v>11400000</v>
      </c>
    </row>
    <row r="162" spans="1:3" ht="15" customHeight="1">
      <c r="A162" s="2">
        <v>66176</v>
      </c>
      <c r="B162" s="3" t="s">
        <v>163</v>
      </c>
      <c r="C162" s="2">
        <v>11300000</v>
      </c>
    </row>
    <row r="163" spans="1:3" ht="15" customHeight="1">
      <c r="A163" s="2">
        <v>249784</v>
      </c>
      <c r="B163" s="3" t="s">
        <v>164</v>
      </c>
      <c r="C163" s="2">
        <v>11300000</v>
      </c>
    </row>
    <row r="164" spans="1:3" ht="15" customHeight="1">
      <c r="A164" s="2">
        <v>9299</v>
      </c>
      <c r="B164" s="3" t="s">
        <v>165</v>
      </c>
      <c r="C164" s="2">
        <v>11200000</v>
      </c>
    </row>
    <row r="165" spans="1:3" ht="15" customHeight="1">
      <c r="A165" s="2">
        <v>107776</v>
      </c>
      <c r="B165" s="3" t="s">
        <v>166</v>
      </c>
      <c r="C165" s="2">
        <v>10900000</v>
      </c>
    </row>
    <row r="166" spans="1:3" ht="15" customHeight="1">
      <c r="A166" s="2">
        <v>107947</v>
      </c>
      <c r="B166" s="3" t="s">
        <v>167</v>
      </c>
      <c r="C166" s="2">
        <v>10800000</v>
      </c>
    </row>
    <row r="167" spans="1:3" ht="15" customHeight="1">
      <c r="A167" s="2">
        <v>66610</v>
      </c>
      <c r="B167" s="3" t="s">
        <v>168</v>
      </c>
      <c r="C167" s="2">
        <v>10700000</v>
      </c>
    </row>
    <row r="168" spans="1:3" ht="15" customHeight="1">
      <c r="A168" s="2">
        <v>249564</v>
      </c>
      <c r="B168" s="3" t="s">
        <v>169</v>
      </c>
      <c r="C168" s="2">
        <v>10400000</v>
      </c>
    </row>
    <row r="169" spans="1:3" ht="15" customHeight="1">
      <c r="A169" s="2">
        <v>259310</v>
      </c>
      <c r="B169" s="3" t="s">
        <v>170</v>
      </c>
      <c r="C169" s="2">
        <v>10400000</v>
      </c>
    </row>
    <row r="170" spans="1:3" ht="15" customHeight="1">
      <c r="A170" s="2">
        <v>77510</v>
      </c>
      <c r="B170" s="3" t="s">
        <v>171</v>
      </c>
      <c r="C170" s="2">
        <v>10200000</v>
      </c>
    </row>
    <row r="171" spans="1:3" ht="15" customHeight="1">
      <c r="A171" s="2">
        <v>227948</v>
      </c>
      <c r="B171" s="3" t="s">
        <v>172</v>
      </c>
      <c r="C171" s="2">
        <v>10100000</v>
      </c>
    </row>
    <row r="172" spans="1:3" ht="15" customHeight="1">
      <c r="A172" s="2">
        <v>253604</v>
      </c>
      <c r="B172" s="3" t="s">
        <v>173</v>
      </c>
      <c r="C172" s="2">
        <v>10100000</v>
      </c>
    </row>
    <row r="173" spans="1:3" ht="15" customHeight="1">
      <c r="A173" s="2">
        <v>288562</v>
      </c>
      <c r="B173" s="3" t="s">
        <v>174</v>
      </c>
      <c r="C173" s="2">
        <v>10100000</v>
      </c>
    </row>
    <row r="174" spans="1:3" ht="15" customHeight="1">
      <c r="A174" s="2">
        <v>223795</v>
      </c>
      <c r="B174" s="3" t="s">
        <v>175</v>
      </c>
      <c r="C174" s="2">
        <v>10000000</v>
      </c>
    </row>
    <row r="175" spans="1:3" ht="15" customHeight="1">
      <c r="A175" s="2">
        <v>279238</v>
      </c>
      <c r="B175" s="3" t="s">
        <v>176</v>
      </c>
      <c r="C175" s="2">
        <v>10000000</v>
      </c>
    </row>
    <row r="176" spans="1:3" ht="15" customHeight="1">
      <c r="A176" s="2">
        <v>6570</v>
      </c>
      <c r="B176" s="3" t="s">
        <v>177</v>
      </c>
      <c r="C176" s="2">
        <v>9900000</v>
      </c>
    </row>
    <row r="177" spans="1:3" ht="15" customHeight="1">
      <c r="A177" s="2">
        <v>275320</v>
      </c>
      <c r="B177" s="3" t="s">
        <v>178</v>
      </c>
      <c r="C177" s="2">
        <v>9900000</v>
      </c>
    </row>
    <row r="178" spans="1:3" ht="15" customHeight="1">
      <c r="A178" s="2">
        <v>53797</v>
      </c>
      <c r="B178" s="3" t="s">
        <v>179</v>
      </c>
      <c r="C178" s="2">
        <v>9700000</v>
      </c>
    </row>
    <row r="179" spans="1:3" ht="15" customHeight="1">
      <c r="A179" s="2">
        <v>51910</v>
      </c>
      <c r="B179" s="3" t="s">
        <v>180</v>
      </c>
      <c r="C179" s="2">
        <v>9600000</v>
      </c>
    </row>
    <row r="180" spans="1:3" ht="15" customHeight="1">
      <c r="A180" s="2">
        <v>102771</v>
      </c>
      <c r="B180" s="3" t="s">
        <v>181</v>
      </c>
      <c r="C180" s="2">
        <v>9600000</v>
      </c>
    </row>
    <row r="181" spans="1:3" ht="15" customHeight="1">
      <c r="A181" s="2">
        <v>249651</v>
      </c>
      <c r="B181" s="3" t="s">
        <v>182</v>
      </c>
      <c r="C181" s="2">
        <v>9600000</v>
      </c>
    </row>
    <row r="182" spans="1:3" ht="15" customHeight="1">
      <c r="A182" s="2">
        <v>233040</v>
      </c>
      <c r="B182" s="3" t="s">
        <v>183</v>
      </c>
      <c r="C182" s="2">
        <v>9400000</v>
      </c>
    </row>
    <row r="183" spans="1:3" ht="15" customHeight="1">
      <c r="A183" s="2">
        <v>230327</v>
      </c>
      <c r="B183" s="3" t="s">
        <v>184</v>
      </c>
      <c r="C183" s="2">
        <v>9300000</v>
      </c>
    </row>
    <row r="184" spans="1:3" ht="15" customHeight="1">
      <c r="A184" s="2">
        <v>231168</v>
      </c>
      <c r="B184" s="3" t="s">
        <v>185</v>
      </c>
      <c r="C184" s="2">
        <v>9300000</v>
      </c>
    </row>
    <row r="185" spans="1:3" ht="15" customHeight="1">
      <c r="A185" s="2">
        <v>241636</v>
      </c>
      <c r="B185" s="3" t="s">
        <v>186</v>
      </c>
      <c r="C185" s="2">
        <v>9300000</v>
      </c>
    </row>
    <row r="186" spans="1:3" ht="15" customHeight="1">
      <c r="A186" s="2">
        <v>240046</v>
      </c>
      <c r="B186" s="3" t="s">
        <v>187</v>
      </c>
      <c r="C186" s="2">
        <v>9200000</v>
      </c>
    </row>
    <row r="187" spans="1:3" ht="15" customHeight="1">
      <c r="A187" s="2">
        <v>100266</v>
      </c>
      <c r="B187" s="3" t="s">
        <v>188</v>
      </c>
      <c r="C187" s="2">
        <v>9000000</v>
      </c>
    </row>
    <row r="188" spans="1:3" ht="15" customHeight="1">
      <c r="A188" s="2">
        <v>215552</v>
      </c>
      <c r="B188" s="3" t="s">
        <v>189</v>
      </c>
      <c r="C188" s="2">
        <v>9000000</v>
      </c>
    </row>
    <row r="189" spans="1:3" ht="15" customHeight="1">
      <c r="A189" s="2">
        <v>274650</v>
      </c>
      <c r="B189" s="3" t="s">
        <v>190</v>
      </c>
      <c r="C189" s="2">
        <v>9000000</v>
      </c>
    </row>
    <row r="190" spans="1:3" ht="15" customHeight="1">
      <c r="A190" s="2">
        <v>8318</v>
      </c>
      <c r="B190" s="3" t="s">
        <v>191</v>
      </c>
      <c r="C190" s="2">
        <v>8400000</v>
      </c>
    </row>
    <row r="191" spans="1:3" ht="15" customHeight="1">
      <c r="A191" s="2">
        <v>254089</v>
      </c>
      <c r="B191" s="3" t="s">
        <v>192</v>
      </c>
      <c r="C191" s="2">
        <v>8200000</v>
      </c>
    </row>
    <row r="192" spans="1:3" ht="15" customHeight="1">
      <c r="A192" s="2">
        <v>80700</v>
      </c>
      <c r="B192" s="3" t="s">
        <v>193</v>
      </c>
      <c r="C192" s="2">
        <v>8100000</v>
      </c>
    </row>
    <row r="193" spans="1:3" ht="15" customHeight="1">
      <c r="A193" s="2">
        <v>30895</v>
      </c>
      <c r="B193" s="3" t="s">
        <v>194</v>
      </c>
      <c r="C193" s="2">
        <v>8000000</v>
      </c>
    </row>
    <row r="194" spans="1:3" ht="15" customHeight="1">
      <c r="A194" s="2">
        <v>230258</v>
      </c>
      <c r="B194" s="3" t="s">
        <v>195</v>
      </c>
      <c r="C194" s="2">
        <v>8000000</v>
      </c>
    </row>
    <row r="195" spans="1:3" ht="15" customHeight="1">
      <c r="A195" s="2">
        <v>215553</v>
      </c>
      <c r="B195" s="3" t="s">
        <v>196</v>
      </c>
      <c r="C195" s="2">
        <v>7800000</v>
      </c>
    </row>
    <row r="196" spans="1:3" ht="15" customHeight="1">
      <c r="A196" s="2">
        <v>70501</v>
      </c>
      <c r="B196" s="3" t="s">
        <v>197</v>
      </c>
      <c r="C196" s="2">
        <v>7700000</v>
      </c>
    </row>
    <row r="197" spans="1:3" ht="15" customHeight="1">
      <c r="A197" s="2">
        <v>262760</v>
      </c>
      <c r="B197" s="3" t="s">
        <v>198</v>
      </c>
      <c r="C197" s="2">
        <v>7700000</v>
      </c>
    </row>
    <row r="198" spans="1:3" ht="15" customHeight="1">
      <c r="A198" s="2">
        <v>259006</v>
      </c>
      <c r="B198" s="3" t="s">
        <v>199</v>
      </c>
      <c r="C198" s="2">
        <v>7600000</v>
      </c>
    </row>
    <row r="199" spans="1:3" ht="15" customHeight="1">
      <c r="A199" s="2">
        <v>50178</v>
      </c>
      <c r="B199" s="3" t="s">
        <v>200</v>
      </c>
      <c r="C199" s="2">
        <v>7400000</v>
      </c>
    </row>
    <row r="200" spans="1:3" ht="15" customHeight="1">
      <c r="A200" s="2">
        <v>236987</v>
      </c>
      <c r="B200" s="3" t="s">
        <v>201</v>
      </c>
      <c r="C200" s="2">
        <v>7300000</v>
      </c>
    </row>
    <row r="201" spans="1:3" ht="15" customHeight="1">
      <c r="A201" s="2">
        <v>46282</v>
      </c>
      <c r="B201" s="3" t="s">
        <v>202</v>
      </c>
      <c r="C201" s="2">
        <v>7200000</v>
      </c>
    </row>
    <row r="202" spans="1:3" ht="15" customHeight="1">
      <c r="A202" s="2">
        <v>217076</v>
      </c>
      <c r="B202" s="3" t="s">
        <v>203</v>
      </c>
      <c r="C202" s="2">
        <v>7000000</v>
      </c>
    </row>
    <row r="203" spans="1:3" ht="15" customHeight="1">
      <c r="A203" s="2">
        <v>37389</v>
      </c>
      <c r="B203" s="3" t="s">
        <v>204</v>
      </c>
      <c r="C203" s="2">
        <v>6800000</v>
      </c>
    </row>
    <row r="204" spans="1:3" ht="15" customHeight="1">
      <c r="A204" s="2">
        <v>107900</v>
      </c>
      <c r="B204" s="3" t="s">
        <v>205</v>
      </c>
      <c r="C204" s="2">
        <v>6700000</v>
      </c>
    </row>
    <row r="205" spans="1:3" ht="15" customHeight="1">
      <c r="A205" s="2">
        <v>254009</v>
      </c>
      <c r="B205" s="3" t="s">
        <v>206</v>
      </c>
      <c r="C205" s="2">
        <v>6600000</v>
      </c>
    </row>
    <row r="206" spans="1:3" ht="15" customHeight="1">
      <c r="A206" s="2">
        <v>264521</v>
      </c>
      <c r="B206" s="3" t="s">
        <v>207</v>
      </c>
      <c r="C206" s="2">
        <v>6300000</v>
      </c>
    </row>
    <row r="207" spans="1:3" ht="15" customHeight="1">
      <c r="A207" s="2">
        <v>17495</v>
      </c>
      <c r="B207" s="3" t="s">
        <v>208</v>
      </c>
      <c r="C207" s="2">
        <v>6100000</v>
      </c>
    </row>
    <row r="208" spans="1:3" ht="15" customHeight="1">
      <c r="A208" s="2">
        <v>63556</v>
      </c>
      <c r="B208" s="3" t="s">
        <v>209</v>
      </c>
      <c r="C208" s="2">
        <v>5900000</v>
      </c>
    </row>
    <row r="209" spans="1:3" ht="15" customHeight="1">
      <c r="A209" s="2">
        <v>44679</v>
      </c>
      <c r="B209" s="3" t="s">
        <v>210</v>
      </c>
      <c r="C209" s="2">
        <v>5800000</v>
      </c>
    </row>
    <row r="210" spans="1:3" ht="15" customHeight="1">
      <c r="A210" s="2">
        <v>79015</v>
      </c>
      <c r="B210" s="3" t="s">
        <v>211</v>
      </c>
      <c r="C210" s="2">
        <v>5800000</v>
      </c>
    </row>
    <row r="211" spans="1:3" ht="15" customHeight="1">
      <c r="A211" s="2">
        <v>456</v>
      </c>
      <c r="B211" s="3" t="s">
        <v>212</v>
      </c>
      <c r="C211" s="2">
        <v>5500000</v>
      </c>
    </row>
    <row r="212" spans="1:3" ht="15" customHeight="1">
      <c r="A212" s="2">
        <v>83915</v>
      </c>
      <c r="B212" s="3" t="s">
        <v>213</v>
      </c>
      <c r="C212" s="2">
        <v>5500000</v>
      </c>
    </row>
    <row r="213" spans="1:3" ht="15" customHeight="1">
      <c r="A213" s="2">
        <v>57209</v>
      </c>
      <c r="B213" s="3" t="s">
        <v>214</v>
      </c>
      <c r="C213" s="2">
        <v>5400000</v>
      </c>
    </row>
    <row r="214" spans="1:3" ht="15" customHeight="1">
      <c r="A214" s="2">
        <v>231044</v>
      </c>
      <c r="B214" s="3" t="s">
        <v>215</v>
      </c>
      <c r="C214" s="2">
        <v>5400000</v>
      </c>
    </row>
    <row r="215" spans="1:3" ht="15" customHeight="1">
      <c r="A215" s="2">
        <v>241545</v>
      </c>
      <c r="B215" s="3" t="s">
        <v>216</v>
      </c>
      <c r="C215" s="2">
        <v>5400000</v>
      </c>
    </row>
    <row r="216" spans="1:3" ht="15" customHeight="1">
      <c r="A216" s="2">
        <v>296054</v>
      </c>
      <c r="B216" s="3" t="s">
        <v>217</v>
      </c>
      <c r="C216" s="2">
        <v>5400000</v>
      </c>
    </row>
    <row r="217" spans="1:3" ht="15" customHeight="1">
      <c r="A217" s="2">
        <v>24140</v>
      </c>
      <c r="B217" s="3" t="s">
        <v>218</v>
      </c>
      <c r="C217" s="2">
        <v>5200000</v>
      </c>
    </row>
    <row r="218" spans="1:3" ht="15" customHeight="1">
      <c r="A218" s="2">
        <v>248239</v>
      </c>
      <c r="B218" s="3" t="s">
        <v>219</v>
      </c>
      <c r="C218" s="2">
        <v>5100000</v>
      </c>
    </row>
    <row r="219" spans="1:3" ht="15" customHeight="1">
      <c r="A219" s="2">
        <v>248753</v>
      </c>
      <c r="B219" s="3" t="s">
        <v>220</v>
      </c>
      <c r="C219" s="2">
        <v>5100000</v>
      </c>
    </row>
    <row r="220" spans="1:3" ht="15" customHeight="1">
      <c r="A220" s="2">
        <v>254920</v>
      </c>
      <c r="B220" s="3" t="s">
        <v>221</v>
      </c>
      <c r="C220" s="2">
        <v>5100000</v>
      </c>
    </row>
    <row r="221" spans="1:3" ht="15" customHeight="1">
      <c r="A221" s="2">
        <v>58209</v>
      </c>
      <c r="B221" s="3" t="s">
        <v>222</v>
      </c>
      <c r="C221" s="2">
        <v>5000000</v>
      </c>
    </row>
    <row r="222" spans="1:3" ht="15" customHeight="1">
      <c r="A222" s="2">
        <v>59175</v>
      </c>
      <c r="B222" s="3" t="s">
        <v>223</v>
      </c>
      <c r="C222" s="2">
        <v>5000000</v>
      </c>
    </row>
    <row r="223" spans="1:3" ht="15" customHeight="1">
      <c r="A223" s="2">
        <v>61513</v>
      </c>
      <c r="B223" s="3" t="s">
        <v>224</v>
      </c>
      <c r="C223" s="2">
        <v>5000000</v>
      </c>
    </row>
    <row r="224" spans="1:3" ht="15" customHeight="1">
      <c r="A224" s="2">
        <v>76524</v>
      </c>
      <c r="B224" s="3" t="s">
        <v>225</v>
      </c>
      <c r="C224" s="2">
        <v>5000000</v>
      </c>
    </row>
    <row r="225" spans="1:3" ht="15" customHeight="1">
      <c r="A225" s="2">
        <v>81057</v>
      </c>
      <c r="B225" s="3" t="s">
        <v>226</v>
      </c>
      <c r="C225" s="2">
        <v>5000000</v>
      </c>
    </row>
    <row r="226" spans="1:3" ht="15" customHeight="1">
      <c r="A226" s="2">
        <v>104204</v>
      </c>
      <c r="B226" s="3" t="s">
        <v>227</v>
      </c>
      <c r="C226" s="2">
        <v>5000000</v>
      </c>
    </row>
    <row r="227" spans="1:3" ht="15" customHeight="1">
      <c r="A227" s="2">
        <v>110264</v>
      </c>
      <c r="B227" s="3" t="s">
        <v>228</v>
      </c>
      <c r="C227" s="2">
        <v>5000000</v>
      </c>
    </row>
    <row r="228" spans="1:3" ht="15" customHeight="1">
      <c r="A228" s="2">
        <v>219345</v>
      </c>
      <c r="B228" s="3" t="s">
        <v>229</v>
      </c>
      <c r="C228" s="2">
        <v>5000000</v>
      </c>
    </row>
    <row r="229" spans="1:3" ht="15" customHeight="1">
      <c r="A229" s="2">
        <v>233418</v>
      </c>
      <c r="B229" s="3" t="s">
        <v>230</v>
      </c>
      <c r="C229" s="2">
        <v>5000000</v>
      </c>
    </row>
    <row r="230" spans="1:3" ht="15" customHeight="1">
      <c r="A230" s="2">
        <v>78098</v>
      </c>
      <c r="B230" s="3" t="s">
        <v>231</v>
      </c>
      <c r="C230" s="2">
        <v>4800000</v>
      </c>
    </row>
    <row r="231" spans="1:3" ht="15" customHeight="1">
      <c r="A231" s="2">
        <v>252938</v>
      </c>
      <c r="B231" s="3" t="s">
        <v>232</v>
      </c>
      <c r="C231" s="2">
        <v>4800000</v>
      </c>
    </row>
    <row r="232" spans="1:3" ht="15" customHeight="1">
      <c r="A232" s="2">
        <v>220342</v>
      </c>
      <c r="B232" s="3" t="s">
        <v>233</v>
      </c>
      <c r="C232" s="2">
        <v>4600000</v>
      </c>
    </row>
    <row r="233" spans="1:3" ht="15" customHeight="1">
      <c r="A233" s="2">
        <v>210836</v>
      </c>
      <c r="B233" s="3" t="s">
        <v>234</v>
      </c>
      <c r="C233" s="2">
        <v>4500000</v>
      </c>
    </row>
    <row r="234" spans="1:3" ht="15" customHeight="1">
      <c r="A234" s="2">
        <v>232497</v>
      </c>
      <c r="B234" s="3" t="s">
        <v>235</v>
      </c>
      <c r="C234" s="2">
        <v>4500000</v>
      </c>
    </row>
    <row r="235" spans="1:3" ht="15" customHeight="1">
      <c r="A235" s="2">
        <v>247446</v>
      </c>
      <c r="B235" s="3" t="s">
        <v>236</v>
      </c>
      <c r="C235" s="2">
        <v>4500000</v>
      </c>
    </row>
    <row r="236" spans="1:3" ht="15" customHeight="1">
      <c r="A236" s="2">
        <v>34350</v>
      </c>
      <c r="B236" s="3" t="s">
        <v>237</v>
      </c>
      <c r="C236" s="2">
        <v>4400000</v>
      </c>
    </row>
    <row r="237" spans="1:3" ht="15" customHeight="1">
      <c r="A237" s="2">
        <v>75221</v>
      </c>
      <c r="B237" s="3" t="s">
        <v>238</v>
      </c>
      <c r="C237" s="2">
        <v>4400000</v>
      </c>
    </row>
    <row r="238" spans="1:3" ht="15" customHeight="1">
      <c r="A238" s="2">
        <v>224626</v>
      </c>
      <c r="B238" s="3" t="s">
        <v>239</v>
      </c>
      <c r="C238" s="2">
        <v>4400000</v>
      </c>
    </row>
    <row r="239" spans="1:3" ht="15" customHeight="1">
      <c r="A239" s="2">
        <v>285072</v>
      </c>
      <c r="B239" s="3" t="s">
        <v>240</v>
      </c>
      <c r="C239" s="2">
        <v>4400000</v>
      </c>
    </row>
    <row r="240" spans="1:3" ht="15" customHeight="1">
      <c r="A240" s="2">
        <v>29794</v>
      </c>
      <c r="B240" s="3" t="s">
        <v>241</v>
      </c>
      <c r="C240" s="2">
        <v>4300000</v>
      </c>
    </row>
    <row r="241" spans="1:3" ht="15" customHeight="1">
      <c r="A241" s="2">
        <v>107437</v>
      </c>
      <c r="B241" s="3" t="s">
        <v>242</v>
      </c>
      <c r="C241" s="2">
        <v>4300000</v>
      </c>
    </row>
    <row r="242" spans="1:3" ht="15" customHeight="1">
      <c r="A242" s="2">
        <v>256937</v>
      </c>
      <c r="B242" s="3" t="s">
        <v>243</v>
      </c>
      <c r="C242" s="2">
        <v>4300000</v>
      </c>
    </row>
    <row r="243" spans="1:3" ht="15" customHeight="1">
      <c r="A243" s="2">
        <v>106344</v>
      </c>
      <c r="B243" s="3" t="s">
        <v>244</v>
      </c>
      <c r="C243" s="2">
        <v>4200000</v>
      </c>
    </row>
    <row r="244" spans="1:3" ht="15" customHeight="1">
      <c r="A244" s="2">
        <v>241127</v>
      </c>
      <c r="B244" s="3" t="s">
        <v>245</v>
      </c>
      <c r="C244" s="2">
        <v>4200000</v>
      </c>
    </row>
    <row r="245" spans="1:3" ht="15" customHeight="1">
      <c r="A245" s="2">
        <v>242932</v>
      </c>
      <c r="B245" s="3" t="s">
        <v>246</v>
      </c>
      <c r="C245" s="2">
        <v>4100000</v>
      </c>
    </row>
    <row r="246" spans="1:3" ht="15" customHeight="1">
      <c r="A246" s="2">
        <v>3368</v>
      </c>
      <c r="B246" s="3" t="s">
        <v>247</v>
      </c>
      <c r="C246" s="2">
        <v>4000000</v>
      </c>
    </row>
    <row r="247" spans="1:3" ht="15" customHeight="1">
      <c r="A247" s="2">
        <v>226798</v>
      </c>
      <c r="B247" s="3" t="s">
        <v>248</v>
      </c>
      <c r="C247" s="2">
        <v>4000000</v>
      </c>
    </row>
    <row r="248" spans="1:3" ht="15" customHeight="1">
      <c r="A248" s="2">
        <v>223743</v>
      </c>
      <c r="B248" s="3" t="s">
        <v>249</v>
      </c>
      <c r="C248" s="2">
        <v>3900000</v>
      </c>
    </row>
    <row r="249" spans="1:3" ht="15" customHeight="1">
      <c r="A249" s="2">
        <v>72284</v>
      </c>
      <c r="B249" s="3" t="s">
        <v>250</v>
      </c>
      <c r="C249" s="2">
        <v>3800000</v>
      </c>
    </row>
    <row r="250" spans="1:3" ht="15" customHeight="1">
      <c r="A250" s="2">
        <v>30787</v>
      </c>
      <c r="B250" s="3" t="s">
        <v>251</v>
      </c>
      <c r="C250" s="2">
        <v>3700000</v>
      </c>
    </row>
    <row r="251" spans="1:3" ht="15" customHeight="1">
      <c r="A251" s="2">
        <v>78232</v>
      </c>
      <c r="B251" s="3" t="s">
        <v>252</v>
      </c>
      <c r="C251" s="2">
        <v>3600000</v>
      </c>
    </row>
    <row r="252" spans="1:3" ht="15" customHeight="1">
      <c r="A252" s="2">
        <v>273495</v>
      </c>
      <c r="B252" s="3" t="s">
        <v>253</v>
      </c>
      <c r="C252" s="2">
        <v>3500000</v>
      </c>
    </row>
    <row r="253" spans="1:3" ht="15" customHeight="1">
      <c r="A253" s="2">
        <v>277113</v>
      </c>
      <c r="B253" s="3" t="s">
        <v>254</v>
      </c>
      <c r="C253" s="2">
        <v>3500000</v>
      </c>
    </row>
    <row r="254" spans="1:3" ht="15" customHeight="1">
      <c r="A254" s="2">
        <v>82054</v>
      </c>
      <c r="B254" s="3" t="s">
        <v>255</v>
      </c>
      <c r="C254" s="2">
        <v>3400000</v>
      </c>
    </row>
    <row r="255" spans="1:3" ht="15" customHeight="1">
      <c r="A255" s="2">
        <v>260749</v>
      </c>
      <c r="B255" s="3" t="s">
        <v>256</v>
      </c>
      <c r="C255" s="2">
        <v>3400000</v>
      </c>
    </row>
    <row r="256" spans="1:3" ht="15" customHeight="1">
      <c r="A256" s="2">
        <v>18773</v>
      </c>
      <c r="B256" s="3" t="s">
        <v>257</v>
      </c>
      <c r="C256" s="2">
        <v>3300000</v>
      </c>
    </row>
    <row r="257" spans="1:3" ht="15" customHeight="1">
      <c r="A257" s="2">
        <v>25611</v>
      </c>
      <c r="B257" s="3" t="s">
        <v>258</v>
      </c>
      <c r="C257" s="2">
        <v>3300000</v>
      </c>
    </row>
    <row r="258" spans="1:3" ht="15" customHeight="1">
      <c r="A258" s="2">
        <v>68698</v>
      </c>
      <c r="B258" s="3" t="s">
        <v>259</v>
      </c>
      <c r="C258" s="2">
        <v>3300000</v>
      </c>
    </row>
    <row r="259" spans="1:3" ht="15" customHeight="1">
      <c r="A259" s="2">
        <v>68701</v>
      </c>
      <c r="B259" s="3" t="s">
        <v>260</v>
      </c>
      <c r="C259" s="2">
        <v>3300000</v>
      </c>
    </row>
    <row r="260" spans="1:3" ht="15" customHeight="1">
      <c r="A260" s="2">
        <v>235553</v>
      </c>
      <c r="B260" s="3" t="s">
        <v>261</v>
      </c>
      <c r="C260" s="2">
        <v>3300000</v>
      </c>
    </row>
    <row r="261" spans="1:3" ht="15" customHeight="1">
      <c r="A261" s="2">
        <v>245</v>
      </c>
      <c r="B261" s="3" t="s">
        <v>262</v>
      </c>
      <c r="C261" s="2">
        <v>3200000</v>
      </c>
    </row>
    <row r="262" spans="1:3" ht="15" customHeight="1">
      <c r="A262" s="2">
        <v>21789</v>
      </c>
      <c r="B262" s="3" t="s">
        <v>263</v>
      </c>
      <c r="C262" s="2">
        <v>3200000</v>
      </c>
    </row>
    <row r="263" spans="1:3" ht="15" customHeight="1">
      <c r="A263" s="2">
        <v>49809</v>
      </c>
      <c r="B263" s="3" t="s">
        <v>264</v>
      </c>
      <c r="C263" s="2">
        <v>3200000</v>
      </c>
    </row>
    <row r="264" spans="1:3" ht="15" customHeight="1">
      <c r="A264" s="2">
        <v>63677</v>
      </c>
      <c r="B264" s="3" t="s">
        <v>265</v>
      </c>
      <c r="C264" s="2">
        <v>3200000</v>
      </c>
    </row>
    <row r="265" spans="1:3" ht="15" customHeight="1">
      <c r="A265" s="2">
        <v>74352</v>
      </c>
      <c r="B265" s="3" t="s">
        <v>266</v>
      </c>
      <c r="C265" s="2">
        <v>3200000</v>
      </c>
    </row>
    <row r="266" spans="1:3" ht="15" customHeight="1">
      <c r="A266" s="2">
        <v>36348</v>
      </c>
      <c r="B266" s="3" t="s">
        <v>267</v>
      </c>
      <c r="C266" s="2">
        <v>3100000</v>
      </c>
    </row>
    <row r="267" spans="1:3" ht="15" customHeight="1">
      <c r="A267" s="2">
        <v>286482</v>
      </c>
      <c r="B267" s="3" t="s">
        <v>268</v>
      </c>
      <c r="C267" s="2">
        <v>3100000</v>
      </c>
    </row>
    <row r="268" spans="1:3" ht="15" customHeight="1">
      <c r="A268" s="2">
        <v>85400</v>
      </c>
      <c r="B268" s="3" t="s">
        <v>269</v>
      </c>
      <c r="C268" s="2">
        <v>3000000</v>
      </c>
    </row>
    <row r="269" spans="1:3" ht="15" customHeight="1">
      <c r="A269" s="2">
        <v>107655</v>
      </c>
      <c r="B269" s="3" t="s">
        <v>270</v>
      </c>
      <c r="C269" s="2">
        <v>3000000</v>
      </c>
    </row>
    <row r="270" spans="1:3" ht="15" customHeight="1">
      <c r="A270" s="2">
        <v>216358</v>
      </c>
      <c r="B270" s="3" t="s">
        <v>271</v>
      </c>
      <c r="C270" s="2">
        <v>3000000</v>
      </c>
    </row>
    <row r="271" spans="1:3" ht="15" customHeight="1">
      <c r="A271" s="2">
        <v>220979</v>
      </c>
      <c r="B271" s="3" t="s">
        <v>272</v>
      </c>
      <c r="C271" s="2">
        <v>3000000</v>
      </c>
    </row>
    <row r="272" spans="1:3" ht="15" customHeight="1">
      <c r="A272" s="2">
        <v>231012</v>
      </c>
      <c r="B272" s="3" t="s">
        <v>273</v>
      </c>
      <c r="C272" s="2">
        <v>3000000</v>
      </c>
    </row>
    <row r="273" spans="1:3" ht="15" customHeight="1">
      <c r="A273" s="2">
        <v>251153</v>
      </c>
      <c r="B273" s="3" t="s">
        <v>274</v>
      </c>
      <c r="C273" s="2">
        <v>3000000</v>
      </c>
    </row>
    <row r="274" spans="1:3" ht="15" customHeight="1">
      <c r="A274" s="2">
        <v>278075</v>
      </c>
      <c r="B274" s="3" t="s">
        <v>275</v>
      </c>
      <c r="C274" s="2">
        <v>3000000</v>
      </c>
    </row>
    <row r="275" spans="1:3" ht="15" customHeight="1">
      <c r="A275" s="2">
        <v>35420</v>
      </c>
      <c r="B275" s="3" t="s">
        <v>276</v>
      </c>
      <c r="C275" s="2">
        <v>2900000</v>
      </c>
    </row>
    <row r="276" spans="1:3" ht="15" customHeight="1">
      <c r="A276" s="2">
        <v>236420</v>
      </c>
      <c r="B276" s="3" t="s">
        <v>277</v>
      </c>
      <c r="C276" s="2">
        <v>2900000</v>
      </c>
    </row>
    <row r="277" spans="1:3" ht="15" customHeight="1">
      <c r="A277" s="2">
        <v>240121</v>
      </c>
      <c r="B277" s="3" t="s">
        <v>278</v>
      </c>
      <c r="C277" s="2">
        <v>2800000</v>
      </c>
    </row>
    <row r="278" spans="1:3" ht="15" customHeight="1">
      <c r="A278" s="2">
        <v>234178</v>
      </c>
      <c r="B278" s="3" t="s">
        <v>279</v>
      </c>
      <c r="C278" s="2">
        <v>2700000</v>
      </c>
    </row>
    <row r="279" spans="1:3" ht="15" customHeight="1">
      <c r="A279" s="2">
        <v>239381</v>
      </c>
      <c r="B279" s="3" t="s">
        <v>280</v>
      </c>
      <c r="C279" s="2">
        <v>2700000</v>
      </c>
    </row>
    <row r="280" spans="1:3" ht="15" customHeight="1">
      <c r="A280" s="2">
        <v>271549</v>
      </c>
      <c r="B280" s="3" t="s">
        <v>281</v>
      </c>
      <c r="C280" s="2">
        <v>2700000</v>
      </c>
    </row>
    <row r="281" spans="1:3" ht="15" customHeight="1">
      <c r="A281" s="2">
        <v>292617</v>
      </c>
      <c r="B281" s="3" t="s">
        <v>282</v>
      </c>
      <c r="C281" s="2">
        <v>2700000</v>
      </c>
    </row>
    <row r="282" spans="1:3" ht="15" customHeight="1">
      <c r="A282" s="2">
        <v>255937</v>
      </c>
      <c r="B282" s="3" t="s">
        <v>283</v>
      </c>
      <c r="C282" s="2">
        <v>2600000</v>
      </c>
    </row>
    <row r="283" spans="1:3" ht="15" customHeight="1">
      <c r="A283" s="2">
        <v>19271</v>
      </c>
      <c r="B283" s="3" t="s">
        <v>284</v>
      </c>
      <c r="C283" s="2">
        <v>2500000</v>
      </c>
    </row>
    <row r="284" spans="1:3" ht="15" customHeight="1">
      <c r="A284" s="2">
        <v>82110</v>
      </c>
      <c r="B284" s="3" t="s">
        <v>285</v>
      </c>
      <c r="C284" s="2">
        <v>2500000</v>
      </c>
    </row>
    <row r="285" spans="1:3" ht="15" customHeight="1">
      <c r="A285" s="2">
        <v>267070</v>
      </c>
      <c r="B285" s="3" t="s">
        <v>286</v>
      </c>
      <c r="C285" s="2">
        <v>2500000</v>
      </c>
    </row>
    <row r="286" spans="1:3" ht="15" customHeight="1">
      <c r="A286" s="2">
        <v>221471</v>
      </c>
      <c r="B286" s="3" t="s">
        <v>287</v>
      </c>
      <c r="C286" s="2">
        <v>2400000</v>
      </c>
    </row>
    <row r="287" spans="1:3" ht="15" customHeight="1">
      <c r="A287" s="2">
        <v>16250</v>
      </c>
      <c r="B287" s="3" t="s">
        <v>288</v>
      </c>
      <c r="C287" s="2">
        <v>2300000</v>
      </c>
    </row>
    <row r="288" spans="1:3" ht="15" customHeight="1">
      <c r="A288" s="2">
        <v>35329</v>
      </c>
      <c r="B288" s="3" t="s">
        <v>289</v>
      </c>
      <c r="C288" s="2">
        <v>2300000</v>
      </c>
    </row>
    <row r="289" spans="1:3" ht="15" customHeight="1">
      <c r="A289" s="2">
        <v>39189</v>
      </c>
      <c r="B289" s="3" t="s">
        <v>290</v>
      </c>
      <c r="C289" s="2">
        <v>2300000</v>
      </c>
    </row>
    <row r="290" spans="1:3" ht="15" customHeight="1">
      <c r="A290" s="2">
        <v>71410</v>
      </c>
      <c r="B290" s="3" t="s">
        <v>291</v>
      </c>
      <c r="C290" s="2">
        <v>2300000</v>
      </c>
    </row>
    <row r="291" spans="1:3" ht="15" customHeight="1">
      <c r="A291" s="2">
        <v>81298</v>
      </c>
      <c r="B291" s="3" t="s">
        <v>292</v>
      </c>
      <c r="C291" s="2">
        <v>2300000</v>
      </c>
    </row>
    <row r="292" spans="1:3" ht="15" customHeight="1">
      <c r="A292" s="2">
        <v>256891</v>
      </c>
      <c r="B292" s="3" t="s">
        <v>293</v>
      </c>
      <c r="C292" s="2">
        <v>2300000</v>
      </c>
    </row>
    <row r="293" spans="1:3" ht="15" customHeight="1">
      <c r="A293" s="2">
        <v>288315</v>
      </c>
      <c r="B293" s="3" t="s">
        <v>294</v>
      </c>
      <c r="C293" s="2">
        <v>2300000</v>
      </c>
    </row>
    <row r="294" spans="1:3" ht="15" customHeight="1">
      <c r="A294" s="2">
        <v>102135</v>
      </c>
      <c r="B294" s="3" t="s">
        <v>295</v>
      </c>
      <c r="C294" s="2">
        <v>2200000</v>
      </c>
    </row>
    <row r="295" spans="1:3" ht="15" customHeight="1">
      <c r="A295" s="2">
        <v>246329</v>
      </c>
      <c r="B295" s="3" t="s">
        <v>296</v>
      </c>
      <c r="C295" s="2">
        <v>2200000</v>
      </c>
    </row>
    <row r="296" spans="1:3" ht="15" customHeight="1">
      <c r="A296" s="2">
        <v>10645</v>
      </c>
      <c r="B296" s="3" t="s">
        <v>297</v>
      </c>
      <c r="C296" s="2">
        <v>2100000</v>
      </c>
    </row>
    <row r="297" spans="1:3" ht="15" customHeight="1">
      <c r="A297" s="2">
        <v>23679</v>
      </c>
      <c r="B297" s="3" t="s">
        <v>298</v>
      </c>
      <c r="C297" s="2">
        <v>2100000</v>
      </c>
    </row>
    <row r="298" spans="1:3" ht="15" customHeight="1">
      <c r="A298" s="2">
        <v>219422</v>
      </c>
      <c r="B298" s="3" t="s">
        <v>299</v>
      </c>
      <c r="C298" s="2">
        <v>2100000</v>
      </c>
    </row>
    <row r="299" spans="1:3" ht="15" customHeight="1">
      <c r="A299" s="2">
        <v>255250</v>
      </c>
      <c r="B299" s="3" t="s">
        <v>300</v>
      </c>
      <c r="C299" s="2">
        <v>2100000</v>
      </c>
    </row>
    <row r="300" spans="1:3" ht="15" customHeight="1">
      <c r="A300" s="2">
        <v>24237</v>
      </c>
      <c r="B300" s="3" t="s">
        <v>301</v>
      </c>
      <c r="C300" s="2">
        <v>2000000</v>
      </c>
    </row>
    <row r="301" spans="1:3" ht="15" customHeight="1">
      <c r="A301" s="2">
        <v>218263</v>
      </c>
      <c r="B301" s="3" t="s">
        <v>302</v>
      </c>
      <c r="C301" s="2">
        <v>1900000</v>
      </c>
    </row>
    <row r="302" spans="1:3" ht="15" customHeight="1">
      <c r="A302" s="2">
        <v>229651</v>
      </c>
      <c r="B302" s="3" t="s">
        <v>303</v>
      </c>
      <c r="C302" s="2">
        <v>1700000</v>
      </c>
    </row>
    <row r="303" spans="1:3" ht="15" customHeight="1">
      <c r="A303" s="2">
        <v>250499</v>
      </c>
      <c r="B303" s="3" t="s">
        <v>304</v>
      </c>
      <c r="C303" s="2">
        <v>1700000</v>
      </c>
    </row>
    <row r="304" spans="1:3" ht="15" customHeight="1">
      <c r="A304" s="2">
        <v>251589</v>
      </c>
      <c r="B304" s="3" t="s">
        <v>305</v>
      </c>
      <c r="C304" s="2">
        <v>1700000</v>
      </c>
    </row>
    <row r="305" spans="1:3" ht="15" customHeight="1">
      <c r="A305" s="2">
        <v>287373</v>
      </c>
      <c r="B305" s="3" t="s">
        <v>306</v>
      </c>
      <c r="C305" s="2">
        <v>1700000</v>
      </c>
    </row>
    <row r="306" spans="1:3" ht="15" customHeight="1">
      <c r="A306" s="2">
        <v>107981</v>
      </c>
      <c r="B306" s="3" t="s">
        <v>307</v>
      </c>
      <c r="C306" s="2">
        <v>1600000</v>
      </c>
    </row>
    <row r="307" spans="1:3" ht="15" customHeight="1">
      <c r="A307" s="2">
        <v>228709</v>
      </c>
      <c r="B307" s="3" t="s">
        <v>308</v>
      </c>
      <c r="C307" s="2">
        <v>1600000</v>
      </c>
    </row>
    <row r="308" spans="1:3" ht="15" customHeight="1">
      <c r="A308" s="2">
        <v>69063</v>
      </c>
      <c r="B308" s="3" t="s">
        <v>309</v>
      </c>
      <c r="C308" s="2">
        <v>1400000</v>
      </c>
    </row>
    <row r="309" spans="1:3" ht="15" customHeight="1">
      <c r="A309" s="2">
        <v>217799</v>
      </c>
      <c r="B309" s="3" t="s">
        <v>310</v>
      </c>
      <c r="C309" s="2">
        <v>1400000</v>
      </c>
    </row>
    <row r="310" spans="1:3" ht="15" customHeight="1">
      <c r="A310" s="2">
        <v>235546</v>
      </c>
      <c r="B310" s="3" t="s">
        <v>311</v>
      </c>
      <c r="C310" s="2">
        <v>1300000</v>
      </c>
    </row>
    <row r="311" spans="1:3" ht="15" customHeight="1">
      <c r="A311" s="2">
        <v>109932</v>
      </c>
      <c r="B311" s="3" t="s">
        <v>312</v>
      </c>
      <c r="C311" s="2">
        <v>1200000</v>
      </c>
    </row>
    <row r="312" spans="1:3" ht="15" customHeight="1">
      <c r="A312" s="2">
        <v>226107</v>
      </c>
      <c r="B312" s="3" t="s">
        <v>313</v>
      </c>
      <c r="C312" s="2">
        <v>1200000</v>
      </c>
    </row>
    <row r="313" spans="1:3" ht="15" customHeight="1">
      <c r="A313" s="2">
        <v>264046</v>
      </c>
      <c r="B313" s="3" t="s">
        <v>314</v>
      </c>
      <c r="C313" s="2">
        <v>1200000</v>
      </c>
    </row>
    <row r="314" spans="1:3" ht="15" customHeight="1">
      <c r="A314" s="2">
        <v>270612</v>
      </c>
      <c r="B314" s="3" t="s">
        <v>315</v>
      </c>
      <c r="C314" s="2">
        <v>1200000</v>
      </c>
    </row>
    <row r="315" spans="1:3" ht="15" customHeight="1">
      <c r="A315" s="2">
        <v>255099</v>
      </c>
      <c r="B315" s="3" t="s">
        <v>316</v>
      </c>
      <c r="C315" s="2">
        <v>1100000</v>
      </c>
    </row>
    <row r="316" spans="1:3" ht="15" customHeight="1">
      <c r="A316" s="2">
        <v>4934</v>
      </c>
      <c r="B316" s="3" t="s">
        <v>317</v>
      </c>
      <c r="C316" s="2">
        <v>1000000</v>
      </c>
    </row>
    <row r="317" spans="1:3" ht="15" customHeight="1">
      <c r="A317" s="2">
        <v>64845</v>
      </c>
      <c r="B317" s="3" t="s">
        <v>318</v>
      </c>
      <c r="C317" s="2">
        <v>1000000</v>
      </c>
    </row>
    <row r="318" spans="1:3" ht="15" customHeight="1">
      <c r="A318" s="2">
        <v>254203</v>
      </c>
      <c r="B318" s="3" t="s">
        <v>319</v>
      </c>
      <c r="C318" s="2">
        <v>1000000</v>
      </c>
    </row>
    <row r="319" spans="1:3" ht="15" customHeight="1">
      <c r="A319" s="2">
        <v>33751</v>
      </c>
      <c r="B319" s="3" t="s">
        <v>320</v>
      </c>
      <c r="C319" s="2">
        <v>800000</v>
      </c>
    </row>
    <row r="320" spans="1:3" ht="15" customHeight="1">
      <c r="A320" s="2">
        <v>285320</v>
      </c>
      <c r="B320" s="3" t="s">
        <v>321</v>
      </c>
      <c r="C320" s="2">
        <v>800000</v>
      </c>
    </row>
    <row r="321" spans="1:3" ht="15" customHeight="1">
      <c r="A321" s="2">
        <v>236795</v>
      </c>
      <c r="B321" s="3" t="s">
        <v>322</v>
      </c>
      <c r="C321" s="2">
        <v>600000</v>
      </c>
    </row>
    <row r="322" spans="1:3" ht="15" customHeight="1">
      <c r="A322" s="2">
        <v>240110</v>
      </c>
      <c r="B322" s="3" t="s">
        <v>323</v>
      </c>
      <c r="C322" s="2">
        <v>400000</v>
      </c>
    </row>
    <row r="323" spans="1:3" ht="15">
      <c r="A323" s="2"/>
      <c r="B323" s="3"/>
      <c r="C323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7"/>
  <sheetViews>
    <sheetView workbookViewId="0" topLeftCell="A1">
      <selection activeCell="B2" sqref="B2:B347"/>
    </sheetView>
  </sheetViews>
  <sheetFormatPr defaultColWidth="9.140625" defaultRowHeight="15"/>
  <cols>
    <col min="1" max="1" width="12.28125" style="0" customWidth="1"/>
    <col min="2" max="2" width="20.8515625" style="0" customWidth="1"/>
    <col min="3" max="3" width="14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 customHeight="1">
      <c r="A2" s="5">
        <v>57889</v>
      </c>
      <c r="B2" s="6" t="s">
        <v>9</v>
      </c>
      <c r="C2" s="7">
        <v>50000000</v>
      </c>
    </row>
    <row r="3" spans="1:3" ht="15" customHeight="1">
      <c r="A3" s="5">
        <v>42793</v>
      </c>
      <c r="B3" s="6" t="s">
        <v>35</v>
      </c>
      <c r="C3" s="7">
        <v>50000000</v>
      </c>
    </row>
    <row r="4" spans="1:3" ht="15" customHeight="1">
      <c r="A4" s="5">
        <v>40980</v>
      </c>
      <c r="B4" s="6" t="s">
        <v>38</v>
      </c>
      <c r="C4" s="7">
        <v>50000000</v>
      </c>
    </row>
    <row r="5" spans="1:3" ht="15" customHeight="1">
      <c r="A5" s="5">
        <v>37678</v>
      </c>
      <c r="B5" s="6" t="s">
        <v>41</v>
      </c>
      <c r="C5" s="7">
        <v>50000000</v>
      </c>
    </row>
    <row r="6" spans="1:3" ht="15" customHeight="1">
      <c r="A6" s="5">
        <v>262794</v>
      </c>
      <c r="B6" s="6" t="s">
        <v>20</v>
      </c>
      <c r="C6" s="7">
        <v>50000000</v>
      </c>
    </row>
    <row r="7" spans="1:3" ht="15" customHeight="1">
      <c r="A7" s="5">
        <v>277856</v>
      </c>
      <c r="B7" s="6" t="s">
        <v>21</v>
      </c>
      <c r="C7" s="7">
        <v>50000000</v>
      </c>
    </row>
    <row r="8" spans="1:3" ht="15" customHeight="1">
      <c r="A8" s="5">
        <v>109444</v>
      </c>
      <c r="B8" s="6" t="s">
        <v>34</v>
      </c>
      <c r="C8" s="7">
        <v>50000000</v>
      </c>
    </row>
    <row r="9" spans="1:3" ht="15" customHeight="1">
      <c r="A9" s="5">
        <v>229332</v>
      </c>
      <c r="B9" s="6" t="s">
        <v>16</v>
      </c>
      <c r="C9" s="7">
        <v>50000000</v>
      </c>
    </row>
    <row r="10" spans="1:3" ht="15" customHeight="1">
      <c r="A10" s="5">
        <v>254973</v>
      </c>
      <c r="B10" s="6" t="s">
        <v>19</v>
      </c>
      <c r="C10" s="7">
        <v>50000000</v>
      </c>
    </row>
    <row r="11" spans="1:3" ht="15" customHeight="1">
      <c r="A11" s="5">
        <v>103268</v>
      </c>
      <c r="B11" s="6" t="s">
        <v>15</v>
      </c>
      <c r="C11" s="7">
        <v>50000000</v>
      </c>
    </row>
    <row r="12" spans="1:3" ht="15" customHeight="1">
      <c r="A12" s="5">
        <v>68661</v>
      </c>
      <c r="B12" s="6" t="s">
        <v>11</v>
      </c>
      <c r="C12" s="7">
        <v>50000000</v>
      </c>
    </row>
    <row r="13" spans="1:3" ht="15" customHeight="1">
      <c r="A13" s="5">
        <v>238390</v>
      </c>
      <c r="B13" s="6" t="s">
        <v>3</v>
      </c>
      <c r="C13" s="7">
        <v>50000000</v>
      </c>
    </row>
    <row r="14" spans="1:3" ht="15" customHeight="1">
      <c r="A14" s="5">
        <v>72600</v>
      </c>
      <c r="B14" s="6" t="s">
        <v>12</v>
      </c>
      <c r="C14" s="7">
        <v>50000000</v>
      </c>
    </row>
    <row r="15" spans="1:3" ht="15" customHeight="1">
      <c r="A15" s="5">
        <v>240489</v>
      </c>
      <c r="B15" s="6" t="s">
        <v>17</v>
      </c>
      <c r="C15" s="7">
        <v>50000000</v>
      </c>
    </row>
    <row r="16" spans="1:3" ht="15" customHeight="1">
      <c r="A16" s="5">
        <v>61580</v>
      </c>
      <c r="B16" s="6" t="s">
        <v>10</v>
      </c>
      <c r="C16" s="7">
        <v>50000000</v>
      </c>
    </row>
    <row r="17" spans="1:3" ht="15" customHeight="1">
      <c r="A17" s="5">
        <v>7836</v>
      </c>
      <c r="B17" s="6" t="s">
        <v>8</v>
      </c>
      <c r="C17" s="7">
        <v>50000000</v>
      </c>
    </row>
    <row r="18" spans="1:3" ht="15" customHeight="1">
      <c r="A18" s="5">
        <v>79402</v>
      </c>
      <c r="B18" s="6" t="s">
        <v>13</v>
      </c>
      <c r="C18" s="7">
        <v>50000000</v>
      </c>
    </row>
    <row r="19" spans="1:3" ht="15" customHeight="1">
      <c r="A19" s="5">
        <v>80009</v>
      </c>
      <c r="B19" s="6" t="s">
        <v>14</v>
      </c>
      <c r="C19" s="7">
        <v>50000000</v>
      </c>
    </row>
    <row r="20" spans="1:3" ht="15" customHeight="1">
      <c r="A20" s="5">
        <v>244484</v>
      </c>
      <c r="B20" s="6" t="s">
        <v>18</v>
      </c>
      <c r="C20" s="7">
        <v>50000000</v>
      </c>
    </row>
    <row r="21" spans="1:3" ht="15" customHeight="1">
      <c r="A21" s="5">
        <v>106514</v>
      </c>
      <c r="B21" s="6" t="s">
        <v>22</v>
      </c>
      <c r="C21" s="7">
        <v>49800000</v>
      </c>
    </row>
    <row r="22" spans="1:3" ht="15" customHeight="1">
      <c r="A22" s="5">
        <v>247872</v>
      </c>
      <c r="B22" s="6" t="s">
        <v>23</v>
      </c>
      <c r="C22" s="7">
        <v>49600000</v>
      </c>
    </row>
    <row r="23" spans="1:3" ht="15" customHeight="1">
      <c r="A23" s="5">
        <v>103311</v>
      </c>
      <c r="B23" s="6" t="s">
        <v>33</v>
      </c>
      <c r="C23" s="7">
        <v>49400000</v>
      </c>
    </row>
    <row r="24" spans="1:3" ht="15" customHeight="1">
      <c r="A24" s="5">
        <v>259335</v>
      </c>
      <c r="B24" s="6" t="s">
        <v>25</v>
      </c>
      <c r="C24" s="7">
        <v>49400000</v>
      </c>
    </row>
    <row r="25" spans="1:3" ht="15" customHeight="1">
      <c r="A25" s="5">
        <v>257662</v>
      </c>
      <c r="B25" s="6" t="s">
        <v>24</v>
      </c>
      <c r="C25" s="7">
        <v>49400000</v>
      </c>
    </row>
    <row r="26" spans="1:3" ht="15" customHeight="1">
      <c r="A26" s="5">
        <v>215732</v>
      </c>
      <c r="B26" s="6" t="s">
        <v>26</v>
      </c>
      <c r="C26" s="7">
        <v>49100000</v>
      </c>
    </row>
    <row r="27" spans="1:3" ht="15" customHeight="1">
      <c r="A27" s="5">
        <v>272285</v>
      </c>
      <c r="B27" s="6" t="s">
        <v>27</v>
      </c>
      <c r="C27" s="7">
        <v>48875000</v>
      </c>
    </row>
    <row r="28" spans="1:3" ht="15" customHeight="1">
      <c r="A28" s="5">
        <v>231156</v>
      </c>
      <c r="B28" s="6" t="s">
        <v>28</v>
      </c>
      <c r="C28" s="7">
        <v>48800000</v>
      </c>
    </row>
    <row r="29" spans="1:3" ht="15" customHeight="1">
      <c r="A29" s="5">
        <v>254915</v>
      </c>
      <c r="B29" s="6" t="s">
        <v>29</v>
      </c>
      <c r="C29" s="7">
        <v>48500000</v>
      </c>
    </row>
    <row r="30" spans="1:3" ht="15" customHeight="1">
      <c r="A30" s="5">
        <v>62990</v>
      </c>
      <c r="B30" s="6" t="s">
        <v>30</v>
      </c>
      <c r="C30" s="7">
        <v>48282500</v>
      </c>
    </row>
    <row r="31" spans="1:3" ht="15" customHeight="1">
      <c r="A31" s="5">
        <v>37480</v>
      </c>
      <c r="B31" s="6" t="s">
        <v>7</v>
      </c>
      <c r="C31" s="7">
        <v>47780000</v>
      </c>
    </row>
    <row r="32" spans="1:3" ht="15" customHeight="1">
      <c r="A32" s="5">
        <v>213364</v>
      </c>
      <c r="B32" s="6" t="s">
        <v>31</v>
      </c>
      <c r="C32" s="7">
        <v>47600000</v>
      </c>
    </row>
    <row r="33" spans="1:3" ht="15" customHeight="1">
      <c r="A33" s="5">
        <v>52885</v>
      </c>
      <c r="B33" s="6" t="s">
        <v>32</v>
      </c>
      <c r="C33" s="7">
        <v>47450000</v>
      </c>
    </row>
    <row r="34" spans="1:3" ht="15" customHeight="1">
      <c r="A34" s="5">
        <v>51768</v>
      </c>
      <c r="B34" s="6" t="s">
        <v>36</v>
      </c>
      <c r="C34" s="7">
        <v>46800000</v>
      </c>
    </row>
    <row r="35" spans="1:3" ht="15" customHeight="1">
      <c r="A35" s="5">
        <v>52472</v>
      </c>
      <c r="B35" s="6" t="s">
        <v>37</v>
      </c>
      <c r="C35" s="7">
        <v>46800000</v>
      </c>
    </row>
    <row r="36" spans="1:3" ht="15" customHeight="1">
      <c r="A36" s="5">
        <v>272762</v>
      </c>
      <c r="B36" s="6" t="s">
        <v>39</v>
      </c>
      <c r="C36" s="7">
        <v>45800000</v>
      </c>
    </row>
    <row r="37" spans="1:3" ht="15" customHeight="1">
      <c r="A37" s="5">
        <v>22540</v>
      </c>
      <c r="B37" s="6" t="s">
        <v>40</v>
      </c>
      <c r="C37" s="7">
        <v>45770000</v>
      </c>
    </row>
    <row r="38" spans="1:3" ht="15" customHeight="1">
      <c r="A38" s="5">
        <v>17753</v>
      </c>
      <c r="B38" s="6" t="s">
        <v>43</v>
      </c>
      <c r="C38" s="7">
        <v>44900000</v>
      </c>
    </row>
    <row r="39" spans="1:3" ht="15" customHeight="1">
      <c r="A39" s="5">
        <v>239182</v>
      </c>
      <c r="B39" s="6" t="s">
        <v>44</v>
      </c>
      <c r="C39" s="7">
        <v>43900000</v>
      </c>
    </row>
    <row r="40" spans="1:3" ht="15" customHeight="1">
      <c r="A40" s="5">
        <v>70584</v>
      </c>
      <c r="B40" s="6" t="s">
        <v>6</v>
      </c>
      <c r="C40" s="7">
        <v>43200000</v>
      </c>
    </row>
    <row r="41" spans="1:3" ht="15" customHeight="1">
      <c r="A41" s="5">
        <v>80840</v>
      </c>
      <c r="B41" s="6" t="s">
        <v>45</v>
      </c>
      <c r="C41" s="7">
        <v>43000000</v>
      </c>
    </row>
    <row r="42" spans="1:3" ht="15" customHeight="1">
      <c r="A42" s="5">
        <v>234455</v>
      </c>
      <c r="B42" s="6" t="s">
        <v>46</v>
      </c>
      <c r="C42" s="7">
        <v>43000000</v>
      </c>
    </row>
    <row r="43" spans="1:3" ht="15" customHeight="1">
      <c r="A43" s="5">
        <v>54905</v>
      </c>
      <c r="B43" s="6" t="s">
        <v>55</v>
      </c>
      <c r="C43" s="7">
        <v>42900000</v>
      </c>
    </row>
    <row r="44" spans="1:3" ht="15" customHeight="1">
      <c r="A44" s="5">
        <v>216484</v>
      </c>
      <c r="B44" s="6" t="s">
        <v>47</v>
      </c>
      <c r="C44" s="7">
        <v>42200000</v>
      </c>
    </row>
    <row r="45" spans="1:3" ht="15" customHeight="1">
      <c r="A45" s="5">
        <v>220049</v>
      </c>
      <c r="B45" s="6" t="s">
        <v>48</v>
      </c>
      <c r="C45" s="7">
        <v>41600000</v>
      </c>
    </row>
    <row r="46" spans="1:3" ht="15" customHeight="1">
      <c r="A46" s="5">
        <v>254011</v>
      </c>
      <c r="B46" s="6" t="s">
        <v>49</v>
      </c>
      <c r="C46" s="7">
        <v>41100000</v>
      </c>
    </row>
    <row r="47" spans="1:3" ht="15" customHeight="1">
      <c r="A47" s="5">
        <v>13743</v>
      </c>
      <c r="B47" s="6" t="s">
        <v>50</v>
      </c>
      <c r="C47" s="7">
        <v>40300000</v>
      </c>
    </row>
    <row r="48" spans="1:3" ht="15" customHeight="1">
      <c r="A48" s="5">
        <v>80529</v>
      </c>
      <c r="B48" s="6" t="s">
        <v>85</v>
      </c>
      <c r="C48" s="7">
        <v>38900000</v>
      </c>
    </row>
    <row r="49" spans="1:3" ht="15" customHeight="1">
      <c r="A49" s="5">
        <v>40848</v>
      </c>
      <c r="B49" s="6" t="s">
        <v>42</v>
      </c>
      <c r="C49" s="7">
        <v>38667500</v>
      </c>
    </row>
    <row r="50" spans="1:3" ht="15" customHeight="1">
      <c r="A50" s="5">
        <v>251325</v>
      </c>
      <c r="B50" s="6" t="s">
        <v>51</v>
      </c>
      <c r="C50" s="7">
        <v>38400000</v>
      </c>
    </row>
    <row r="51" spans="1:3" ht="15" customHeight="1">
      <c r="A51" s="5">
        <v>76279</v>
      </c>
      <c r="B51" s="6" t="s">
        <v>52</v>
      </c>
      <c r="C51" s="7">
        <v>38200000</v>
      </c>
    </row>
    <row r="52" spans="1:3" ht="15" customHeight="1">
      <c r="A52" s="5">
        <v>244634</v>
      </c>
      <c r="B52" s="6" t="s">
        <v>53</v>
      </c>
      <c r="C52" s="7">
        <v>37500000</v>
      </c>
    </row>
    <row r="53" spans="1:3" ht="15" customHeight="1">
      <c r="A53" s="5">
        <v>233972</v>
      </c>
      <c r="B53" s="6" t="s">
        <v>54</v>
      </c>
      <c r="C53" s="7">
        <v>37400000</v>
      </c>
    </row>
    <row r="54" spans="1:3" ht="15" customHeight="1">
      <c r="A54" s="5">
        <v>240214</v>
      </c>
      <c r="B54" s="6" t="s">
        <v>76</v>
      </c>
      <c r="C54" s="7">
        <v>36400000</v>
      </c>
    </row>
    <row r="55" spans="1:3" ht="15" customHeight="1">
      <c r="A55" s="5">
        <v>56409</v>
      </c>
      <c r="B55" s="6" t="s">
        <v>56</v>
      </c>
      <c r="C55" s="7">
        <v>35300000</v>
      </c>
    </row>
    <row r="56" spans="1:3" ht="15" customHeight="1">
      <c r="A56" s="5">
        <v>248980</v>
      </c>
      <c r="B56" s="6" t="s">
        <v>57</v>
      </c>
      <c r="C56" s="7">
        <v>35100000</v>
      </c>
    </row>
    <row r="57" spans="1:3" ht="15" customHeight="1">
      <c r="A57" s="5">
        <v>62158</v>
      </c>
      <c r="B57" s="6" t="s">
        <v>67</v>
      </c>
      <c r="C57" s="7">
        <v>35000000</v>
      </c>
    </row>
    <row r="58" spans="1:3" ht="15" customHeight="1">
      <c r="A58" s="5">
        <v>245530</v>
      </c>
      <c r="B58" s="6" t="s">
        <v>64</v>
      </c>
      <c r="C58" s="7">
        <v>34800000</v>
      </c>
    </row>
    <row r="59" spans="1:3" ht="15" customHeight="1">
      <c r="A59" s="5">
        <v>222417</v>
      </c>
      <c r="B59" s="6" t="s">
        <v>5</v>
      </c>
      <c r="C59" s="7">
        <v>34700000</v>
      </c>
    </row>
    <row r="60" spans="1:3" ht="15" customHeight="1">
      <c r="A60" s="5">
        <v>72695</v>
      </c>
      <c r="B60" s="6" t="s">
        <v>58</v>
      </c>
      <c r="C60" s="7">
        <v>34700000</v>
      </c>
    </row>
    <row r="61" spans="1:3" ht="15" customHeight="1">
      <c r="A61" s="5">
        <v>262534</v>
      </c>
      <c r="B61" s="6" t="s">
        <v>60</v>
      </c>
      <c r="C61" s="7">
        <v>34200000</v>
      </c>
    </row>
    <row r="62" spans="1:3" ht="15" customHeight="1">
      <c r="A62" s="5">
        <v>233059</v>
      </c>
      <c r="B62" s="6" t="s">
        <v>62</v>
      </c>
      <c r="C62" s="7">
        <v>34100000</v>
      </c>
    </row>
    <row r="63" spans="1:3" ht="15" customHeight="1">
      <c r="A63" s="5">
        <v>76608</v>
      </c>
      <c r="B63" s="6" t="s">
        <v>61</v>
      </c>
      <c r="C63" s="7">
        <v>34100000</v>
      </c>
    </row>
    <row r="64" spans="1:3" ht="15" customHeight="1">
      <c r="A64" s="5">
        <v>218685</v>
      </c>
      <c r="B64" s="6" t="s">
        <v>81</v>
      </c>
      <c r="C64" s="7">
        <v>33900000</v>
      </c>
    </row>
    <row r="65" spans="1:3" ht="15" customHeight="1">
      <c r="A65" s="5">
        <v>219942</v>
      </c>
      <c r="B65" s="6" t="s">
        <v>73</v>
      </c>
      <c r="C65" s="7">
        <v>33800000</v>
      </c>
    </row>
    <row r="66" spans="1:3" ht="15" customHeight="1">
      <c r="A66" s="5">
        <v>229917</v>
      </c>
      <c r="B66" s="6" t="s">
        <v>63</v>
      </c>
      <c r="C66" s="7">
        <v>33200000</v>
      </c>
    </row>
    <row r="67" spans="1:3" ht="15" customHeight="1">
      <c r="A67" s="5">
        <v>236849</v>
      </c>
      <c r="B67" s="6" t="s">
        <v>59</v>
      </c>
      <c r="C67" s="7">
        <v>33200000</v>
      </c>
    </row>
    <row r="68" spans="1:3" ht="15" customHeight="1">
      <c r="A68" s="5">
        <v>283577</v>
      </c>
      <c r="B68" s="6" t="s">
        <v>65</v>
      </c>
      <c r="C68" s="7">
        <v>33000000</v>
      </c>
    </row>
    <row r="69" spans="1:3" ht="15" customHeight="1">
      <c r="A69" s="5">
        <v>245022</v>
      </c>
      <c r="B69" s="6" t="s">
        <v>66</v>
      </c>
      <c r="C69" s="7">
        <v>32600000</v>
      </c>
    </row>
    <row r="70" spans="1:3" ht="15" customHeight="1">
      <c r="A70" s="5">
        <v>70584</v>
      </c>
      <c r="B70" s="6" t="s">
        <v>6</v>
      </c>
      <c r="C70" s="7">
        <v>32500000</v>
      </c>
    </row>
    <row r="71" spans="1:3" ht="15" customHeight="1">
      <c r="A71" s="5">
        <v>54727</v>
      </c>
      <c r="B71" s="6" t="s">
        <v>70</v>
      </c>
      <c r="C71" s="7">
        <v>31700000</v>
      </c>
    </row>
    <row r="72" spans="1:3" ht="15" customHeight="1">
      <c r="A72" s="5">
        <v>219603</v>
      </c>
      <c r="B72" s="6" t="s">
        <v>68</v>
      </c>
      <c r="C72" s="7">
        <v>31600000</v>
      </c>
    </row>
    <row r="73" spans="1:3" ht="15" customHeight="1">
      <c r="A73" s="5">
        <v>8046</v>
      </c>
      <c r="B73" s="6" t="s">
        <v>74</v>
      </c>
      <c r="C73" s="7">
        <v>31500000</v>
      </c>
    </row>
    <row r="74" spans="1:3" ht="15" customHeight="1">
      <c r="A74" s="5">
        <v>18454</v>
      </c>
      <c r="B74" s="6" t="s">
        <v>69</v>
      </c>
      <c r="C74" s="7">
        <v>31300000</v>
      </c>
    </row>
    <row r="75" spans="1:3" ht="15" customHeight="1">
      <c r="A75" s="5">
        <v>214877</v>
      </c>
      <c r="B75" s="6" t="s">
        <v>324</v>
      </c>
      <c r="C75" s="7">
        <v>31100000</v>
      </c>
    </row>
    <row r="76" spans="1:3" ht="15" customHeight="1">
      <c r="A76" s="5">
        <v>258877</v>
      </c>
      <c r="B76" s="6" t="s">
        <v>90</v>
      </c>
      <c r="C76" s="7">
        <v>30600000</v>
      </c>
    </row>
    <row r="77" spans="1:3" ht="15" customHeight="1">
      <c r="A77" s="5">
        <v>220489</v>
      </c>
      <c r="B77" s="6" t="s">
        <v>4</v>
      </c>
      <c r="C77" s="7">
        <v>30500000</v>
      </c>
    </row>
    <row r="78" spans="1:3" ht="15" customHeight="1">
      <c r="A78" s="5">
        <v>249564</v>
      </c>
      <c r="B78" s="6" t="s">
        <v>169</v>
      </c>
      <c r="C78" s="7">
        <v>30300000</v>
      </c>
    </row>
    <row r="79" spans="1:3" ht="15" customHeight="1">
      <c r="A79" s="5">
        <v>58269</v>
      </c>
      <c r="B79" s="6" t="s">
        <v>72</v>
      </c>
      <c r="C79" s="7">
        <v>30200000</v>
      </c>
    </row>
    <row r="80" spans="1:3" ht="15" customHeight="1">
      <c r="A80" s="5">
        <v>18289</v>
      </c>
      <c r="B80" s="6" t="s">
        <v>71</v>
      </c>
      <c r="C80" s="7">
        <v>29800000</v>
      </c>
    </row>
    <row r="81" spans="1:3" ht="15" customHeight="1">
      <c r="A81" s="5">
        <v>34338</v>
      </c>
      <c r="B81" s="6" t="s">
        <v>79</v>
      </c>
      <c r="C81" s="7">
        <v>29700000</v>
      </c>
    </row>
    <row r="82" spans="1:3" ht="15" customHeight="1">
      <c r="A82" s="5">
        <v>281141</v>
      </c>
      <c r="B82" s="6" t="s">
        <v>102</v>
      </c>
      <c r="C82" s="7">
        <v>28700000</v>
      </c>
    </row>
    <row r="83" spans="1:3" ht="15" customHeight="1">
      <c r="A83" s="5">
        <v>210582</v>
      </c>
      <c r="B83" s="6" t="s">
        <v>77</v>
      </c>
      <c r="C83" s="7">
        <v>28500000</v>
      </c>
    </row>
    <row r="84" spans="1:3" ht="15" customHeight="1">
      <c r="A84" s="5">
        <v>932</v>
      </c>
      <c r="B84" s="6" t="s">
        <v>78</v>
      </c>
      <c r="C84" s="7">
        <v>27900000</v>
      </c>
    </row>
    <row r="85" spans="1:3" ht="15" customHeight="1">
      <c r="A85" s="5">
        <v>102736</v>
      </c>
      <c r="B85" s="6" t="s">
        <v>80</v>
      </c>
      <c r="C85" s="7">
        <v>27500000</v>
      </c>
    </row>
    <row r="86" spans="1:3" ht="15" customHeight="1">
      <c r="A86" s="5">
        <v>229301</v>
      </c>
      <c r="B86" s="6" t="s">
        <v>88</v>
      </c>
      <c r="C86" s="7">
        <v>26900000</v>
      </c>
    </row>
    <row r="87" spans="1:3" ht="15" customHeight="1">
      <c r="A87" s="5">
        <v>220489</v>
      </c>
      <c r="B87" s="6" t="s">
        <v>4</v>
      </c>
      <c r="C87" s="7">
        <v>26900000</v>
      </c>
    </row>
    <row r="88" spans="1:3" ht="15" customHeight="1">
      <c r="A88" s="5">
        <v>227634</v>
      </c>
      <c r="B88" s="6" t="s">
        <v>86</v>
      </c>
      <c r="C88" s="7">
        <v>25700000</v>
      </c>
    </row>
    <row r="89" spans="1:3" ht="15" customHeight="1">
      <c r="A89" s="5">
        <v>76943</v>
      </c>
      <c r="B89" s="6" t="s">
        <v>89</v>
      </c>
      <c r="C89" s="7">
        <v>25600000</v>
      </c>
    </row>
    <row r="90" spans="1:3" ht="15" customHeight="1">
      <c r="A90" s="5">
        <v>263251</v>
      </c>
      <c r="B90" s="6" t="s">
        <v>82</v>
      </c>
      <c r="C90" s="7">
        <v>25400000</v>
      </c>
    </row>
    <row r="91" spans="1:3" ht="15" customHeight="1">
      <c r="A91" s="5">
        <v>229298</v>
      </c>
      <c r="B91" s="6" t="s">
        <v>87</v>
      </c>
      <c r="C91" s="7">
        <v>25000000</v>
      </c>
    </row>
    <row r="92" spans="1:3" ht="15" customHeight="1">
      <c r="A92" s="5">
        <v>51128</v>
      </c>
      <c r="B92" s="6" t="s">
        <v>94</v>
      </c>
      <c r="C92" s="7">
        <v>24500000</v>
      </c>
    </row>
    <row r="93" spans="1:3" ht="15" customHeight="1">
      <c r="A93" s="5">
        <v>230682</v>
      </c>
      <c r="B93" s="6" t="s">
        <v>91</v>
      </c>
      <c r="C93" s="7">
        <v>24100000</v>
      </c>
    </row>
    <row r="94" spans="1:3" ht="15" customHeight="1">
      <c r="A94" s="5">
        <v>37863</v>
      </c>
      <c r="B94" s="6" t="s">
        <v>92</v>
      </c>
      <c r="C94" s="7">
        <v>24000000</v>
      </c>
    </row>
    <row r="95" spans="1:3" ht="15" customHeight="1">
      <c r="A95" s="5">
        <v>57068</v>
      </c>
      <c r="B95" s="6" t="s">
        <v>93</v>
      </c>
      <c r="C95" s="7">
        <v>23600000</v>
      </c>
    </row>
    <row r="96" spans="1:3" ht="15" customHeight="1">
      <c r="A96" s="5">
        <v>100137</v>
      </c>
      <c r="B96" s="6" t="s">
        <v>325</v>
      </c>
      <c r="C96" s="7">
        <v>23300000</v>
      </c>
    </row>
    <row r="97" spans="1:3" ht="15" customHeight="1">
      <c r="A97" s="5">
        <v>20504</v>
      </c>
      <c r="B97" s="6" t="s">
        <v>95</v>
      </c>
      <c r="C97" s="7">
        <v>22600000</v>
      </c>
    </row>
    <row r="98" spans="1:3" ht="15" customHeight="1">
      <c r="A98" s="5">
        <v>62381</v>
      </c>
      <c r="B98" s="6" t="s">
        <v>110</v>
      </c>
      <c r="C98" s="7">
        <v>22600000</v>
      </c>
    </row>
    <row r="99" spans="1:3" ht="15" customHeight="1">
      <c r="A99" s="5">
        <v>34432</v>
      </c>
      <c r="B99" s="6" t="s">
        <v>96</v>
      </c>
      <c r="C99" s="7">
        <v>22000000</v>
      </c>
    </row>
    <row r="100" spans="1:3" ht="15" customHeight="1">
      <c r="A100" s="5">
        <v>282693</v>
      </c>
      <c r="B100" s="6" t="s">
        <v>97</v>
      </c>
      <c r="C100" s="7">
        <v>22000000</v>
      </c>
    </row>
    <row r="101" spans="1:3" ht="15" customHeight="1">
      <c r="A101" s="5">
        <v>72635</v>
      </c>
      <c r="B101" s="6" t="s">
        <v>98</v>
      </c>
      <c r="C101" s="7">
        <v>21700000</v>
      </c>
    </row>
    <row r="102" spans="1:3" ht="15" customHeight="1">
      <c r="A102" s="5">
        <v>220064</v>
      </c>
      <c r="B102" s="6" t="s">
        <v>100</v>
      </c>
      <c r="C102" s="7">
        <v>21000000</v>
      </c>
    </row>
    <row r="103" spans="1:3" ht="15" customHeight="1">
      <c r="A103" s="5">
        <v>252461</v>
      </c>
      <c r="B103" s="6" t="s">
        <v>101</v>
      </c>
      <c r="C103" s="7">
        <v>20900000</v>
      </c>
    </row>
    <row r="104" spans="1:3" ht="15" customHeight="1">
      <c r="A104" s="5">
        <v>230684</v>
      </c>
      <c r="B104" s="6" t="s">
        <v>103</v>
      </c>
      <c r="C104" s="7">
        <v>20800000</v>
      </c>
    </row>
    <row r="105" spans="1:3" ht="15" customHeight="1">
      <c r="A105" s="5">
        <v>100583</v>
      </c>
      <c r="B105" s="6" t="s">
        <v>104</v>
      </c>
      <c r="C105" s="7">
        <v>20600000</v>
      </c>
    </row>
    <row r="106" spans="1:3" ht="15" customHeight="1">
      <c r="A106" s="5">
        <v>1962</v>
      </c>
      <c r="B106" s="6" t="s">
        <v>105</v>
      </c>
      <c r="C106" s="7">
        <v>20100000</v>
      </c>
    </row>
    <row r="107" spans="1:3" ht="15" customHeight="1">
      <c r="A107" s="5">
        <v>260035</v>
      </c>
      <c r="B107" s="6" t="s">
        <v>106</v>
      </c>
      <c r="C107" s="7">
        <v>20000000</v>
      </c>
    </row>
    <row r="108" spans="1:3" ht="15" customHeight="1">
      <c r="A108" s="5">
        <v>24751</v>
      </c>
      <c r="B108" s="6" t="s">
        <v>114</v>
      </c>
      <c r="C108" s="7">
        <v>19900000</v>
      </c>
    </row>
    <row r="109" spans="1:3" ht="15" customHeight="1">
      <c r="A109" s="5">
        <v>255394</v>
      </c>
      <c r="B109" s="6" t="s">
        <v>107</v>
      </c>
      <c r="C109" s="7">
        <v>19900000</v>
      </c>
    </row>
    <row r="110" spans="1:3" ht="15" customHeight="1">
      <c r="A110" s="5">
        <v>222309</v>
      </c>
      <c r="B110" s="6" t="s">
        <v>118</v>
      </c>
      <c r="C110" s="7">
        <v>19600000</v>
      </c>
    </row>
    <row r="111" spans="1:3" ht="15" customHeight="1">
      <c r="A111" s="5">
        <v>61823</v>
      </c>
      <c r="B111" s="6" t="s">
        <v>108</v>
      </c>
      <c r="C111" s="7">
        <v>19400000</v>
      </c>
    </row>
    <row r="112" spans="1:3" ht="15" customHeight="1">
      <c r="A112" s="5">
        <v>218806</v>
      </c>
      <c r="B112" s="6" t="s">
        <v>109</v>
      </c>
      <c r="C112" s="7">
        <v>19400000</v>
      </c>
    </row>
    <row r="113" spans="1:3" ht="15" customHeight="1">
      <c r="A113" s="5">
        <v>78634</v>
      </c>
      <c r="B113" s="6" t="s">
        <v>75</v>
      </c>
      <c r="C113" s="7">
        <v>19300000</v>
      </c>
    </row>
    <row r="114" spans="1:3" ht="15" customHeight="1">
      <c r="A114" s="5">
        <v>211116</v>
      </c>
      <c r="B114" s="6" t="s">
        <v>130</v>
      </c>
      <c r="C114" s="7">
        <v>19200000</v>
      </c>
    </row>
    <row r="115" spans="1:3" ht="15" customHeight="1">
      <c r="A115" s="5">
        <v>213006</v>
      </c>
      <c r="B115" s="6" t="s">
        <v>112</v>
      </c>
      <c r="C115" s="7">
        <v>19200000</v>
      </c>
    </row>
    <row r="116" spans="1:3" ht="15" customHeight="1">
      <c r="A116" s="5">
        <v>63411</v>
      </c>
      <c r="B116" s="6" t="s">
        <v>111</v>
      </c>
      <c r="C116" s="7">
        <v>19200000</v>
      </c>
    </row>
    <row r="117" spans="1:3" ht="15" customHeight="1">
      <c r="A117" s="5">
        <v>252896</v>
      </c>
      <c r="B117" s="6" t="s">
        <v>113</v>
      </c>
      <c r="C117" s="7">
        <v>19000000</v>
      </c>
    </row>
    <row r="118" spans="1:3" ht="15" customHeight="1">
      <c r="A118" s="5">
        <v>267870</v>
      </c>
      <c r="B118" s="6" t="s">
        <v>116</v>
      </c>
      <c r="C118" s="7">
        <v>18700000</v>
      </c>
    </row>
    <row r="119" spans="1:3" ht="15" customHeight="1">
      <c r="A119" s="5">
        <v>233741</v>
      </c>
      <c r="B119" s="6" t="s">
        <v>115</v>
      </c>
      <c r="C119" s="7">
        <v>18600000</v>
      </c>
    </row>
    <row r="120" spans="1:3" ht="15" customHeight="1">
      <c r="A120" s="5">
        <v>21085</v>
      </c>
      <c r="B120" s="6" t="s">
        <v>117</v>
      </c>
      <c r="C120" s="7">
        <v>18400000</v>
      </c>
    </row>
    <row r="121" spans="1:3" ht="15" customHeight="1">
      <c r="A121" s="5">
        <v>294021</v>
      </c>
      <c r="B121" s="6" t="s">
        <v>120</v>
      </c>
      <c r="C121" s="7">
        <v>18200000</v>
      </c>
    </row>
    <row r="122" spans="1:3" ht="15" customHeight="1">
      <c r="A122" s="5">
        <v>107176</v>
      </c>
      <c r="B122" s="6" t="s">
        <v>119</v>
      </c>
      <c r="C122" s="7">
        <v>18200000</v>
      </c>
    </row>
    <row r="123" spans="1:3" ht="15" customHeight="1">
      <c r="A123" s="5">
        <v>16291</v>
      </c>
      <c r="B123" s="6" t="s">
        <v>121</v>
      </c>
      <c r="C123" s="7">
        <v>18000000</v>
      </c>
    </row>
    <row r="124" spans="1:3" ht="15" customHeight="1">
      <c r="A124" s="5">
        <v>1000</v>
      </c>
      <c r="B124" s="6" t="s">
        <v>134</v>
      </c>
      <c r="C124" s="7">
        <v>17800000</v>
      </c>
    </row>
    <row r="125" spans="1:3" ht="15" customHeight="1">
      <c r="A125" s="5">
        <v>258664</v>
      </c>
      <c r="B125" s="6" t="s">
        <v>123</v>
      </c>
      <c r="C125" s="7">
        <v>17800000</v>
      </c>
    </row>
    <row r="126" spans="1:3" ht="15" customHeight="1">
      <c r="A126" s="5">
        <v>266107</v>
      </c>
      <c r="B126" s="6" t="s">
        <v>313</v>
      </c>
      <c r="C126" s="7">
        <v>17500000</v>
      </c>
    </row>
    <row r="127" spans="1:3" ht="15" customHeight="1">
      <c r="A127" s="5">
        <v>220231</v>
      </c>
      <c r="B127" s="6" t="s">
        <v>326</v>
      </c>
      <c r="C127" s="7">
        <v>17400000</v>
      </c>
    </row>
    <row r="128" spans="1:3" ht="15" customHeight="1">
      <c r="A128" s="5">
        <v>220446</v>
      </c>
      <c r="B128" s="6" t="s">
        <v>152</v>
      </c>
      <c r="C128" s="7">
        <v>16900000</v>
      </c>
    </row>
    <row r="129" spans="1:3" ht="15" customHeight="1">
      <c r="A129" s="5">
        <v>232421</v>
      </c>
      <c r="B129" s="6" t="s">
        <v>126</v>
      </c>
      <c r="C129" s="7">
        <v>16800000</v>
      </c>
    </row>
    <row r="130" spans="1:3" ht="15" customHeight="1">
      <c r="A130" s="5">
        <v>283488</v>
      </c>
      <c r="B130" s="6" t="s">
        <v>124</v>
      </c>
      <c r="C130" s="7">
        <v>16700000</v>
      </c>
    </row>
    <row r="131" spans="1:3" ht="15" customHeight="1">
      <c r="A131" s="5">
        <v>85281</v>
      </c>
      <c r="B131" s="6" t="s">
        <v>99</v>
      </c>
      <c r="C131" s="7">
        <v>16600000</v>
      </c>
    </row>
    <row r="132" spans="1:3" ht="15" customHeight="1">
      <c r="A132" s="5">
        <v>79115</v>
      </c>
      <c r="B132" s="6" t="s">
        <v>125</v>
      </c>
      <c r="C132" s="7">
        <v>16100000</v>
      </c>
    </row>
    <row r="133" spans="1:3" ht="15" customHeight="1">
      <c r="A133" s="5">
        <v>17355</v>
      </c>
      <c r="B133" s="6" t="s">
        <v>127</v>
      </c>
      <c r="C133" s="7">
        <v>16000000</v>
      </c>
    </row>
    <row r="134" spans="1:3" ht="15" customHeight="1">
      <c r="A134" s="5">
        <v>252011</v>
      </c>
      <c r="B134" s="6" t="s">
        <v>128</v>
      </c>
      <c r="C134" s="7">
        <v>15900000</v>
      </c>
    </row>
    <row r="135" spans="1:3" ht="15" customHeight="1">
      <c r="A135" s="5">
        <v>60108</v>
      </c>
      <c r="B135" s="6" t="s">
        <v>129</v>
      </c>
      <c r="C135" s="7">
        <v>15500000</v>
      </c>
    </row>
    <row r="136" spans="1:3" ht="15" customHeight="1">
      <c r="A136" s="5">
        <v>254505</v>
      </c>
      <c r="B136" s="6" t="s">
        <v>132</v>
      </c>
      <c r="C136" s="7">
        <v>15300000</v>
      </c>
    </row>
    <row r="137" spans="1:3" ht="15" customHeight="1">
      <c r="A137" s="5">
        <v>26995</v>
      </c>
      <c r="B137" s="6" t="s">
        <v>131</v>
      </c>
      <c r="C137" s="7">
        <v>15300000</v>
      </c>
    </row>
    <row r="138" spans="1:3" ht="15" customHeight="1">
      <c r="A138" s="5">
        <v>229022</v>
      </c>
      <c r="B138" s="6" t="s">
        <v>135</v>
      </c>
      <c r="C138" s="7">
        <v>14900000</v>
      </c>
    </row>
    <row r="139" spans="1:3" ht="15" customHeight="1">
      <c r="A139" s="5">
        <v>47291</v>
      </c>
      <c r="B139" s="6" t="s">
        <v>138</v>
      </c>
      <c r="C139" s="7">
        <v>14900000</v>
      </c>
    </row>
    <row r="140" spans="1:3" ht="15" customHeight="1">
      <c r="A140" s="5">
        <v>230733</v>
      </c>
      <c r="B140" s="6" t="s">
        <v>137</v>
      </c>
      <c r="C140" s="7">
        <v>14700000</v>
      </c>
    </row>
    <row r="141" spans="1:3" ht="15" customHeight="1">
      <c r="A141" s="5">
        <v>76459</v>
      </c>
      <c r="B141" s="6" t="s">
        <v>133</v>
      </c>
      <c r="C141" s="7">
        <v>14700000</v>
      </c>
    </row>
    <row r="142" spans="1:3" ht="15" customHeight="1">
      <c r="A142" s="5">
        <v>240298</v>
      </c>
      <c r="B142" s="6" t="s">
        <v>160</v>
      </c>
      <c r="C142" s="7">
        <v>14400000</v>
      </c>
    </row>
    <row r="143" spans="1:3" ht="15" customHeight="1">
      <c r="A143" s="5">
        <v>78505</v>
      </c>
      <c r="B143" s="6" t="s">
        <v>139</v>
      </c>
      <c r="C143" s="7">
        <v>14400000</v>
      </c>
    </row>
    <row r="144" spans="1:3" ht="15" customHeight="1">
      <c r="A144" s="5">
        <v>242948</v>
      </c>
      <c r="B144" s="6" t="s">
        <v>158</v>
      </c>
      <c r="C144" s="7">
        <v>13700000</v>
      </c>
    </row>
    <row r="145" spans="1:3" ht="15" customHeight="1">
      <c r="A145" s="5">
        <v>216631</v>
      </c>
      <c r="B145" s="6" t="s">
        <v>83</v>
      </c>
      <c r="C145" s="7">
        <v>13600000</v>
      </c>
    </row>
    <row r="146" spans="1:3" ht="15" customHeight="1">
      <c r="A146" s="5">
        <v>47920</v>
      </c>
      <c r="B146" s="6" t="s">
        <v>140</v>
      </c>
      <c r="C146" s="7">
        <v>13500000</v>
      </c>
    </row>
    <row r="147" spans="1:3" ht="15" customHeight="1">
      <c r="A147" s="5">
        <v>61517</v>
      </c>
      <c r="B147" s="6" t="s">
        <v>151</v>
      </c>
      <c r="C147" s="7">
        <v>13500000</v>
      </c>
    </row>
    <row r="148" spans="1:3" ht="15" customHeight="1">
      <c r="A148" s="5">
        <v>66610</v>
      </c>
      <c r="B148" s="6" t="s">
        <v>168</v>
      </c>
      <c r="C148" s="7">
        <v>13500000</v>
      </c>
    </row>
    <row r="149" spans="1:3" ht="15" customHeight="1">
      <c r="A149" s="5">
        <v>41564</v>
      </c>
      <c r="B149" s="6" t="s">
        <v>141</v>
      </c>
      <c r="C149" s="7">
        <v>13400000</v>
      </c>
    </row>
    <row r="150" spans="1:3" ht="15" customHeight="1">
      <c r="A150" s="5">
        <v>210541</v>
      </c>
      <c r="B150" s="6" t="s">
        <v>142</v>
      </c>
      <c r="C150" s="7">
        <v>13400000</v>
      </c>
    </row>
    <row r="151" spans="1:3" ht="15" customHeight="1">
      <c r="A151" s="5">
        <v>232817</v>
      </c>
      <c r="B151" s="6" t="s">
        <v>143</v>
      </c>
      <c r="C151" s="7">
        <v>13300000</v>
      </c>
    </row>
    <row r="152" spans="1:3" ht="15" customHeight="1">
      <c r="A152" s="5">
        <v>239782</v>
      </c>
      <c r="B152" s="6" t="s">
        <v>145</v>
      </c>
      <c r="C152" s="7">
        <v>13100000</v>
      </c>
    </row>
    <row r="153" spans="1:3" ht="15" customHeight="1">
      <c r="A153" s="5">
        <v>50869</v>
      </c>
      <c r="B153" s="6" t="s">
        <v>144</v>
      </c>
      <c r="C153" s="7">
        <v>13100000</v>
      </c>
    </row>
    <row r="154" spans="1:3" ht="15" customHeight="1">
      <c r="A154" s="5">
        <v>52296</v>
      </c>
      <c r="B154" s="6" t="s">
        <v>148</v>
      </c>
      <c r="C154" s="7">
        <v>13000000</v>
      </c>
    </row>
    <row r="155" spans="1:3" ht="15" customHeight="1">
      <c r="A155" s="5">
        <v>49959</v>
      </c>
      <c r="B155" s="6" t="s">
        <v>147</v>
      </c>
      <c r="C155" s="7">
        <v>13000000</v>
      </c>
    </row>
    <row r="156" spans="1:3" ht="15" customHeight="1">
      <c r="A156" s="5">
        <v>15776</v>
      </c>
      <c r="B156" s="6" t="s">
        <v>146</v>
      </c>
      <c r="C156" s="7">
        <v>13000000</v>
      </c>
    </row>
    <row r="157" spans="1:3" ht="15" customHeight="1">
      <c r="A157" s="5">
        <v>48734</v>
      </c>
      <c r="B157" s="6" t="s">
        <v>150</v>
      </c>
      <c r="C157" s="7">
        <v>12900000</v>
      </c>
    </row>
    <row r="158" spans="1:3" ht="15" customHeight="1">
      <c r="A158" s="5">
        <v>260362</v>
      </c>
      <c r="B158" s="6" t="s">
        <v>149</v>
      </c>
      <c r="C158" s="7">
        <v>12800000</v>
      </c>
    </row>
    <row r="159" spans="1:3" ht="15" customHeight="1">
      <c r="A159" s="5">
        <v>222417</v>
      </c>
      <c r="B159" s="6" t="s">
        <v>5</v>
      </c>
      <c r="C159" s="7">
        <v>12700000</v>
      </c>
    </row>
    <row r="160" spans="1:3" ht="15" customHeight="1">
      <c r="A160" s="5">
        <v>216631</v>
      </c>
      <c r="B160" s="6" t="s">
        <v>83</v>
      </c>
      <c r="C160" s="7">
        <v>12600000</v>
      </c>
    </row>
    <row r="161" spans="1:3" ht="15" customHeight="1">
      <c r="A161" s="5">
        <v>50713</v>
      </c>
      <c r="B161" s="6" t="s">
        <v>153</v>
      </c>
      <c r="C161" s="7">
        <v>12100000</v>
      </c>
    </row>
    <row r="162" spans="1:3" ht="15" customHeight="1">
      <c r="A162" s="5">
        <v>69557</v>
      </c>
      <c r="B162" s="6" t="s">
        <v>154</v>
      </c>
      <c r="C162" s="7">
        <v>12100000</v>
      </c>
    </row>
    <row r="163" spans="1:3" ht="15" customHeight="1">
      <c r="A163" s="5">
        <v>246979</v>
      </c>
      <c r="B163" s="6" t="s">
        <v>155</v>
      </c>
      <c r="C163" s="7">
        <v>12000000</v>
      </c>
    </row>
    <row r="164" spans="1:3" ht="15" customHeight="1">
      <c r="A164" s="5">
        <v>224293</v>
      </c>
      <c r="B164" s="6" t="s">
        <v>157</v>
      </c>
      <c r="C164" s="7">
        <v>11700000</v>
      </c>
    </row>
    <row r="165" spans="1:3" ht="15" customHeight="1">
      <c r="A165" s="5">
        <v>75755</v>
      </c>
      <c r="B165" s="6" t="s">
        <v>156</v>
      </c>
      <c r="C165" s="7">
        <v>11700000</v>
      </c>
    </row>
    <row r="166" spans="1:3" ht="15" customHeight="1">
      <c r="A166" s="5">
        <v>72610</v>
      </c>
      <c r="B166" s="6" t="s">
        <v>159</v>
      </c>
      <c r="C166" s="7">
        <v>11700000</v>
      </c>
    </row>
    <row r="167" spans="1:3" ht="15" customHeight="1">
      <c r="A167" s="5">
        <v>222570</v>
      </c>
      <c r="B167" s="6" t="s">
        <v>161</v>
      </c>
      <c r="C167" s="7">
        <v>11400000</v>
      </c>
    </row>
    <row r="168" spans="1:3" ht="15" customHeight="1">
      <c r="A168" s="5">
        <v>238844</v>
      </c>
      <c r="B168" s="6" t="s">
        <v>162</v>
      </c>
      <c r="C168" s="7">
        <v>11400000</v>
      </c>
    </row>
    <row r="169" spans="1:3" ht="15" customHeight="1">
      <c r="A169" s="5">
        <v>249784</v>
      </c>
      <c r="B169" s="6" t="s">
        <v>164</v>
      </c>
      <c r="C169" s="7">
        <v>11300000</v>
      </c>
    </row>
    <row r="170" spans="1:3" ht="15" customHeight="1">
      <c r="A170" s="5">
        <v>66176</v>
      </c>
      <c r="B170" s="6" t="s">
        <v>163</v>
      </c>
      <c r="C170" s="7">
        <v>11300000</v>
      </c>
    </row>
    <row r="171" spans="1:3" ht="15" customHeight="1">
      <c r="A171" s="5">
        <v>9299</v>
      </c>
      <c r="B171" s="6" t="s">
        <v>165</v>
      </c>
      <c r="C171" s="7">
        <v>11200000</v>
      </c>
    </row>
    <row r="172" spans="1:3" ht="15" customHeight="1">
      <c r="A172" s="5">
        <v>107776</v>
      </c>
      <c r="B172" s="6" t="s">
        <v>166</v>
      </c>
      <c r="C172" s="7">
        <v>10900000</v>
      </c>
    </row>
    <row r="173" spans="1:3" ht="15" customHeight="1">
      <c r="A173" s="5">
        <v>107947</v>
      </c>
      <c r="B173" s="6" t="s">
        <v>167</v>
      </c>
      <c r="C173" s="7">
        <v>10800000</v>
      </c>
    </row>
    <row r="174" spans="1:3" ht="15" customHeight="1">
      <c r="A174" s="5">
        <v>78634</v>
      </c>
      <c r="B174" s="6" t="s">
        <v>75</v>
      </c>
      <c r="C174" s="7">
        <v>10700000</v>
      </c>
    </row>
    <row r="175" spans="1:3" ht="15" customHeight="1">
      <c r="A175" s="5">
        <v>259310</v>
      </c>
      <c r="B175" s="6" t="s">
        <v>170</v>
      </c>
      <c r="C175" s="7">
        <v>10400000</v>
      </c>
    </row>
    <row r="176" spans="1:3" ht="15" customHeight="1">
      <c r="A176" s="5">
        <v>215552</v>
      </c>
      <c r="B176" s="6" t="s">
        <v>189</v>
      </c>
      <c r="C176" s="7">
        <v>10200000</v>
      </c>
    </row>
    <row r="177" spans="1:3" ht="15" customHeight="1">
      <c r="A177" s="5">
        <v>254089</v>
      </c>
      <c r="B177" s="6" t="s">
        <v>192</v>
      </c>
      <c r="C177" s="7">
        <v>10200000</v>
      </c>
    </row>
    <row r="178" spans="1:3" ht="15" customHeight="1">
      <c r="A178" s="5">
        <v>77510</v>
      </c>
      <c r="B178" s="6" t="s">
        <v>171</v>
      </c>
      <c r="C178" s="7">
        <v>10200000</v>
      </c>
    </row>
    <row r="179" spans="1:3" ht="15" customHeight="1">
      <c r="A179" s="5">
        <v>288562</v>
      </c>
      <c r="B179" s="6" t="s">
        <v>174</v>
      </c>
      <c r="C179" s="7">
        <v>10100000</v>
      </c>
    </row>
    <row r="180" spans="1:3" ht="15" customHeight="1">
      <c r="A180" s="5">
        <v>253604</v>
      </c>
      <c r="B180" s="6" t="s">
        <v>173</v>
      </c>
      <c r="C180" s="7">
        <v>10100000</v>
      </c>
    </row>
    <row r="181" spans="1:3" ht="15" customHeight="1">
      <c r="A181" s="5">
        <v>227948</v>
      </c>
      <c r="B181" s="6" t="s">
        <v>172</v>
      </c>
      <c r="C181" s="7">
        <v>10100000</v>
      </c>
    </row>
    <row r="182" spans="1:3" ht="15" customHeight="1">
      <c r="A182" s="5">
        <v>279238</v>
      </c>
      <c r="B182" s="6" t="s">
        <v>176</v>
      </c>
      <c r="C182" s="7">
        <v>10000000</v>
      </c>
    </row>
    <row r="183" spans="1:3" ht="15" customHeight="1">
      <c r="A183" s="5">
        <v>223795</v>
      </c>
      <c r="B183" s="6" t="s">
        <v>175</v>
      </c>
      <c r="C183" s="7">
        <v>10000000</v>
      </c>
    </row>
    <row r="184" spans="1:3" ht="15" customHeight="1">
      <c r="A184" s="5">
        <v>238390</v>
      </c>
      <c r="B184" s="6" t="s">
        <v>3</v>
      </c>
      <c r="C184" s="7">
        <v>9900000</v>
      </c>
    </row>
    <row r="185" spans="1:3" ht="15" customHeight="1">
      <c r="A185" s="5">
        <v>6570</v>
      </c>
      <c r="B185" s="6" t="s">
        <v>177</v>
      </c>
      <c r="C185" s="7">
        <v>9900000</v>
      </c>
    </row>
    <row r="186" spans="1:3" ht="15" customHeight="1">
      <c r="A186" s="5">
        <v>275320</v>
      </c>
      <c r="B186" s="6" t="s">
        <v>178</v>
      </c>
      <c r="C186" s="7">
        <v>9900000</v>
      </c>
    </row>
    <row r="187" spans="1:3" ht="15" customHeight="1">
      <c r="A187" s="5">
        <v>53797</v>
      </c>
      <c r="B187" s="6" t="s">
        <v>179</v>
      </c>
      <c r="C187" s="7">
        <v>9700000</v>
      </c>
    </row>
    <row r="188" spans="1:3" ht="15" customHeight="1">
      <c r="A188" s="5">
        <v>51910</v>
      </c>
      <c r="B188" s="6" t="s">
        <v>180</v>
      </c>
      <c r="C188" s="7">
        <v>9600000</v>
      </c>
    </row>
    <row r="189" spans="1:3" ht="15" customHeight="1">
      <c r="A189" s="5">
        <v>222417</v>
      </c>
      <c r="B189" s="6" t="s">
        <v>5</v>
      </c>
      <c r="C189" s="7">
        <v>9600000</v>
      </c>
    </row>
    <row r="190" spans="1:3" ht="15" customHeight="1">
      <c r="A190" s="5">
        <v>249651</v>
      </c>
      <c r="B190" s="6" t="s">
        <v>182</v>
      </c>
      <c r="C190" s="7">
        <v>9600000</v>
      </c>
    </row>
    <row r="191" spans="1:3" ht="15" customHeight="1">
      <c r="A191" s="5">
        <v>102771</v>
      </c>
      <c r="B191" s="6" t="s">
        <v>181</v>
      </c>
      <c r="C191" s="7">
        <v>9600000</v>
      </c>
    </row>
    <row r="192" spans="1:3" ht="15" customHeight="1">
      <c r="A192" s="5">
        <v>241636</v>
      </c>
      <c r="B192" s="6" t="s">
        <v>186</v>
      </c>
      <c r="C192" s="7">
        <v>9500000</v>
      </c>
    </row>
    <row r="193" spans="1:3" ht="15" customHeight="1">
      <c r="A193" s="5">
        <v>233040</v>
      </c>
      <c r="B193" s="6" t="s">
        <v>183</v>
      </c>
      <c r="C193" s="7">
        <v>9400000</v>
      </c>
    </row>
    <row r="194" spans="1:3" ht="15" customHeight="1">
      <c r="A194" s="5">
        <v>230327</v>
      </c>
      <c r="B194" s="6" t="s">
        <v>184</v>
      </c>
      <c r="C194" s="7">
        <v>9300000</v>
      </c>
    </row>
    <row r="195" spans="1:3" ht="15" customHeight="1">
      <c r="A195" s="5">
        <v>3368</v>
      </c>
      <c r="B195" s="6" t="s">
        <v>247</v>
      </c>
      <c r="C195" s="7">
        <v>9300000</v>
      </c>
    </row>
    <row r="196" spans="1:3" ht="15" customHeight="1">
      <c r="A196" s="5">
        <v>240046</v>
      </c>
      <c r="B196" s="6" t="s">
        <v>187</v>
      </c>
      <c r="C196" s="7">
        <v>9200000</v>
      </c>
    </row>
    <row r="197" spans="1:3" ht="15" customHeight="1">
      <c r="A197" s="5">
        <v>8318</v>
      </c>
      <c r="B197" s="6" t="s">
        <v>191</v>
      </c>
      <c r="C197" s="7">
        <v>9100000</v>
      </c>
    </row>
    <row r="198" spans="1:3" ht="15" customHeight="1">
      <c r="A198" s="5">
        <v>274650</v>
      </c>
      <c r="B198" s="6" t="s">
        <v>190</v>
      </c>
      <c r="C198" s="7">
        <v>9000000</v>
      </c>
    </row>
    <row r="199" spans="1:3" ht="15" customHeight="1">
      <c r="A199" s="5">
        <v>258977</v>
      </c>
      <c r="B199" s="6" t="s">
        <v>136</v>
      </c>
      <c r="C199" s="7">
        <v>9000000</v>
      </c>
    </row>
    <row r="200" spans="1:3" ht="15" customHeight="1">
      <c r="A200" s="5">
        <v>259006</v>
      </c>
      <c r="B200" s="6" t="s">
        <v>199</v>
      </c>
      <c r="C200" s="7">
        <v>8900000</v>
      </c>
    </row>
    <row r="201" spans="1:3" ht="15" customHeight="1">
      <c r="A201" s="5">
        <v>231168</v>
      </c>
      <c r="B201" s="6" t="s">
        <v>185</v>
      </c>
      <c r="C201" s="7">
        <v>8800000</v>
      </c>
    </row>
    <row r="202" spans="1:3" ht="15" customHeight="1">
      <c r="A202" s="5">
        <v>30895</v>
      </c>
      <c r="B202" s="6" t="s">
        <v>194</v>
      </c>
      <c r="C202" s="7">
        <v>8600000</v>
      </c>
    </row>
    <row r="203" spans="1:3" ht="15" customHeight="1">
      <c r="A203" s="5">
        <v>215553</v>
      </c>
      <c r="B203" s="6" t="s">
        <v>196</v>
      </c>
      <c r="C203" s="7">
        <v>8400000</v>
      </c>
    </row>
    <row r="204" spans="1:3" ht="15" customHeight="1">
      <c r="A204" s="5">
        <v>262760</v>
      </c>
      <c r="B204" s="6" t="s">
        <v>198</v>
      </c>
      <c r="C204" s="7">
        <v>8300000</v>
      </c>
    </row>
    <row r="205" spans="1:3" ht="15" customHeight="1">
      <c r="A205" s="5">
        <v>100266</v>
      </c>
      <c r="B205" s="6" t="s">
        <v>188</v>
      </c>
      <c r="C205" s="7">
        <v>8300000</v>
      </c>
    </row>
    <row r="206" spans="1:3" ht="15" customHeight="1">
      <c r="A206" s="5">
        <v>236987</v>
      </c>
      <c r="B206" s="6" t="s">
        <v>201</v>
      </c>
      <c r="C206" s="7">
        <v>8200000</v>
      </c>
    </row>
    <row r="207" spans="1:3" ht="15" customHeight="1">
      <c r="A207" s="5">
        <v>80700</v>
      </c>
      <c r="B207" s="6" t="s">
        <v>193</v>
      </c>
      <c r="C207" s="7">
        <v>8100000</v>
      </c>
    </row>
    <row r="208" spans="1:3" ht="15" customHeight="1">
      <c r="A208" s="5">
        <v>30786</v>
      </c>
      <c r="B208" s="6" t="s">
        <v>327</v>
      </c>
      <c r="C208" s="7">
        <v>8100000</v>
      </c>
    </row>
    <row r="209" spans="1:3" ht="15" customHeight="1">
      <c r="A209" s="5">
        <v>230258</v>
      </c>
      <c r="B209" s="6" t="s">
        <v>195</v>
      </c>
      <c r="C209" s="7">
        <v>8000000</v>
      </c>
    </row>
    <row r="210" spans="1:3" ht="15" customHeight="1">
      <c r="A210" s="5">
        <v>46282</v>
      </c>
      <c r="B210" s="6" t="s">
        <v>202</v>
      </c>
      <c r="C210" s="7">
        <v>7700000</v>
      </c>
    </row>
    <row r="211" spans="1:3" ht="15" customHeight="1">
      <c r="A211" s="5">
        <v>70501</v>
      </c>
      <c r="B211" s="6" t="s">
        <v>197</v>
      </c>
      <c r="C211" s="7">
        <v>7700000</v>
      </c>
    </row>
    <row r="212" spans="1:3" ht="15" customHeight="1">
      <c r="A212" s="5">
        <v>50178</v>
      </c>
      <c r="B212" s="6" t="s">
        <v>200</v>
      </c>
      <c r="C212" s="7">
        <v>7400000</v>
      </c>
    </row>
    <row r="213" spans="1:3" ht="15" customHeight="1">
      <c r="A213" s="5">
        <v>217076</v>
      </c>
      <c r="B213" s="6" t="s">
        <v>203</v>
      </c>
      <c r="C213" s="7">
        <v>7000000</v>
      </c>
    </row>
    <row r="214" spans="1:3" ht="15" customHeight="1">
      <c r="A214" s="5">
        <v>44679</v>
      </c>
      <c r="B214" s="6" t="s">
        <v>210</v>
      </c>
      <c r="C214" s="7">
        <v>6900000</v>
      </c>
    </row>
    <row r="215" spans="1:3" ht="15" customHeight="1">
      <c r="A215" s="5">
        <v>254009</v>
      </c>
      <c r="B215" s="6" t="s">
        <v>206</v>
      </c>
      <c r="C215" s="7">
        <v>6900000</v>
      </c>
    </row>
    <row r="216" spans="1:3" ht="15" customHeight="1">
      <c r="A216" s="5">
        <v>37389</v>
      </c>
      <c r="B216" s="6" t="s">
        <v>204</v>
      </c>
      <c r="C216" s="7">
        <v>6800000</v>
      </c>
    </row>
    <row r="217" spans="1:3" ht="15" customHeight="1">
      <c r="A217" s="5">
        <v>258977</v>
      </c>
      <c r="B217" s="6" t="s">
        <v>136</v>
      </c>
      <c r="C217" s="7">
        <v>6800000</v>
      </c>
    </row>
    <row r="218" spans="1:3" ht="15" customHeight="1">
      <c r="A218" s="5">
        <v>241545</v>
      </c>
      <c r="B218" s="6" t="s">
        <v>216</v>
      </c>
      <c r="C218" s="7">
        <v>6800000</v>
      </c>
    </row>
    <row r="219" spans="1:3" ht="15" customHeight="1">
      <c r="A219" s="5">
        <v>107900</v>
      </c>
      <c r="B219" s="6" t="s">
        <v>205</v>
      </c>
      <c r="C219" s="7">
        <v>6700000</v>
      </c>
    </row>
    <row r="220" spans="1:3" ht="15" customHeight="1">
      <c r="A220" s="5">
        <v>40848</v>
      </c>
      <c r="B220" s="6" t="s">
        <v>42</v>
      </c>
      <c r="C220" s="7">
        <v>6700000</v>
      </c>
    </row>
    <row r="221" spans="1:3" ht="15" customHeight="1">
      <c r="A221" s="5">
        <v>264521</v>
      </c>
      <c r="B221" s="6" t="s">
        <v>207</v>
      </c>
      <c r="C221" s="7">
        <v>6300000</v>
      </c>
    </row>
    <row r="222" spans="1:3" ht="15" customHeight="1">
      <c r="A222" s="5">
        <v>17495</v>
      </c>
      <c r="B222" s="6" t="s">
        <v>208</v>
      </c>
      <c r="C222" s="7">
        <v>6100000</v>
      </c>
    </row>
    <row r="223" spans="1:3" ht="15" customHeight="1">
      <c r="A223" s="5">
        <v>248239</v>
      </c>
      <c r="B223" s="6" t="s">
        <v>219</v>
      </c>
      <c r="C223" s="7">
        <v>6000000</v>
      </c>
    </row>
    <row r="224" spans="1:3" ht="15" customHeight="1">
      <c r="A224" s="5">
        <v>456</v>
      </c>
      <c r="B224" s="6" t="s">
        <v>212</v>
      </c>
      <c r="C224" s="7">
        <v>5900000</v>
      </c>
    </row>
    <row r="225" spans="1:3" ht="15" customHeight="1">
      <c r="A225" s="5">
        <v>26577</v>
      </c>
      <c r="B225" s="6" t="s">
        <v>328</v>
      </c>
      <c r="C225" s="7">
        <v>5800000</v>
      </c>
    </row>
    <row r="226" spans="1:3" ht="15" customHeight="1">
      <c r="A226" s="5">
        <v>79015</v>
      </c>
      <c r="B226" s="6" t="s">
        <v>211</v>
      </c>
      <c r="C226" s="7">
        <v>5500000</v>
      </c>
    </row>
    <row r="227" spans="1:3" ht="15" customHeight="1">
      <c r="A227" s="5">
        <v>83915</v>
      </c>
      <c r="B227" s="6" t="s">
        <v>213</v>
      </c>
      <c r="C227" s="7">
        <v>5500000</v>
      </c>
    </row>
    <row r="228" spans="1:3" ht="15" customHeight="1">
      <c r="A228" s="5">
        <v>296054</v>
      </c>
      <c r="B228" s="6" t="s">
        <v>217</v>
      </c>
      <c r="C228" s="7">
        <v>5500000</v>
      </c>
    </row>
    <row r="229" spans="1:3" ht="15" customHeight="1">
      <c r="A229" s="5">
        <v>78366</v>
      </c>
      <c r="B229" s="6" t="s">
        <v>329</v>
      </c>
      <c r="C229" s="7">
        <v>5500000</v>
      </c>
    </row>
    <row r="230" spans="1:3" ht="15" customHeight="1">
      <c r="A230" s="5">
        <v>63556</v>
      </c>
      <c r="B230" s="6" t="s">
        <v>209</v>
      </c>
      <c r="C230" s="7">
        <v>5400000</v>
      </c>
    </row>
    <row r="231" spans="1:3" ht="15" customHeight="1">
      <c r="A231" s="5">
        <v>57209</v>
      </c>
      <c r="B231" s="6" t="s">
        <v>214</v>
      </c>
      <c r="C231" s="7">
        <v>5400000</v>
      </c>
    </row>
    <row r="232" spans="1:3" ht="15" customHeight="1">
      <c r="A232" s="5">
        <v>231044</v>
      </c>
      <c r="B232" s="6" t="s">
        <v>215</v>
      </c>
      <c r="C232" s="7">
        <v>5400000</v>
      </c>
    </row>
    <row r="233" spans="1:3" ht="15" customHeight="1">
      <c r="A233" s="5">
        <v>110264</v>
      </c>
      <c r="B233" s="6" t="s">
        <v>228</v>
      </c>
      <c r="C233" s="7">
        <v>5300000</v>
      </c>
    </row>
    <row r="234" spans="1:3" ht="15" customHeight="1">
      <c r="A234" s="5">
        <v>254920</v>
      </c>
      <c r="B234" s="6" t="s">
        <v>221</v>
      </c>
      <c r="C234" s="7">
        <v>5200000</v>
      </c>
    </row>
    <row r="235" spans="1:3" ht="15" customHeight="1">
      <c r="A235" s="5">
        <v>104204</v>
      </c>
      <c r="B235" s="6" t="s">
        <v>227</v>
      </c>
      <c r="C235" s="7">
        <v>5200000</v>
      </c>
    </row>
    <row r="236" spans="1:3" ht="15" customHeight="1">
      <c r="A236" s="5">
        <v>24140</v>
      </c>
      <c r="B236" s="6" t="s">
        <v>218</v>
      </c>
      <c r="C236" s="7">
        <v>5200000</v>
      </c>
    </row>
    <row r="237" spans="1:3" ht="15" customHeight="1">
      <c r="A237" s="5">
        <v>219345</v>
      </c>
      <c r="B237" s="6" t="s">
        <v>229</v>
      </c>
      <c r="C237" s="7">
        <v>5000000</v>
      </c>
    </row>
    <row r="238" spans="1:3" ht="15" customHeight="1">
      <c r="A238" s="5">
        <v>81057</v>
      </c>
      <c r="B238" s="6" t="s">
        <v>226</v>
      </c>
      <c r="C238" s="7">
        <v>5000000</v>
      </c>
    </row>
    <row r="239" spans="1:3" ht="15" customHeight="1">
      <c r="A239" s="5">
        <v>76524</v>
      </c>
      <c r="B239" s="6" t="s">
        <v>225</v>
      </c>
      <c r="C239" s="7">
        <v>5000000</v>
      </c>
    </row>
    <row r="240" spans="1:3" ht="15" customHeight="1">
      <c r="A240" s="5">
        <v>58209</v>
      </c>
      <c r="B240" s="6" t="s">
        <v>222</v>
      </c>
      <c r="C240" s="7">
        <v>5000000</v>
      </c>
    </row>
    <row r="241" spans="1:3" ht="15" customHeight="1">
      <c r="A241" s="5">
        <v>59175</v>
      </c>
      <c r="B241" s="6" t="s">
        <v>223</v>
      </c>
      <c r="C241" s="7">
        <v>5000000</v>
      </c>
    </row>
    <row r="242" spans="1:3" ht="15" customHeight="1">
      <c r="A242" s="5">
        <v>78098</v>
      </c>
      <c r="B242" s="6" t="s">
        <v>231</v>
      </c>
      <c r="C242" s="7">
        <v>5000000</v>
      </c>
    </row>
    <row r="243" spans="1:3" ht="15" customHeight="1">
      <c r="A243" s="5">
        <v>61513</v>
      </c>
      <c r="B243" s="6" t="s">
        <v>224</v>
      </c>
      <c r="C243" s="7">
        <v>5000000</v>
      </c>
    </row>
    <row r="244" spans="1:3" ht="15" customHeight="1">
      <c r="A244" s="5">
        <v>252938</v>
      </c>
      <c r="B244" s="6" t="s">
        <v>232</v>
      </c>
      <c r="C244" s="7">
        <v>4800000</v>
      </c>
    </row>
    <row r="245" spans="1:3" ht="15" customHeight="1">
      <c r="A245" s="5">
        <v>75221</v>
      </c>
      <c r="B245" s="6" t="s">
        <v>238</v>
      </c>
      <c r="C245" s="7">
        <v>4800000</v>
      </c>
    </row>
    <row r="246" spans="1:3" ht="15" customHeight="1">
      <c r="A246" s="5">
        <v>220342</v>
      </c>
      <c r="B246" s="6" t="s">
        <v>233</v>
      </c>
      <c r="C246" s="7">
        <v>4600000</v>
      </c>
    </row>
    <row r="247" spans="1:3" ht="15" customHeight="1">
      <c r="A247" s="5">
        <v>85281</v>
      </c>
      <c r="B247" s="6" t="s">
        <v>99</v>
      </c>
      <c r="C247" s="7">
        <v>4600000</v>
      </c>
    </row>
    <row r="248" spans="1:3" ht="15" customHeight="1">
      <c r="A248" s="5">
        <v>30787</v>
      </c>
      <c r="B248" s="6" t="s">
        <v>251</v>
      </c>
      <c r="C248" s="7">
        <v>4600000</v>
      </c>
    </row>
    <row r="249" spans="1:3" ht="15" customHeight="1">
      <c r="A249" s="5">
        <v>106344</v>
      </c>
      <c r="B249" s="6" t="s">
        <v>244</v>
      </c>
      <c r="C249" s="7">
        <v>4500000</v>
      </c>
    </row>
    <row r="250" spans="1:3" ht="15" customHeight="1">
      <c r="A250" s="5">
        <v>232497</v>
      </c>
      <c r="B250" s="6" t="s">
        <v>235</v>
      </c>
      <c r="C250" s="7">
        <v>4500000</v>
      </c>
    </row>
    <row r="251" spans="1:3" ht="15" customHeight="1">
      <c r="A251" s="5">
        <v>247446</v>
      </c>
      <c r="B251" s="6" t="s">
        <v>236</v>
      </c>
      <c r="C251" s="7">
        <v>4500000</v>
      </c>
    </row>
    <row r="252" spans="1:3" ht="15" customHeight="1">
      <c r="A252" s="5">
        <v>210836</v>
      </c>
      <c r="B252" s="6" t="s">
        <v>234</v>
      </c>
      <c r="C252" s="7">
        <v>4500000</v>
      </c>
    </row>
    <row r="253" spans="1:3" ht="15" customHeight="1">
      <c r="A253" s="5">
        <v>34350</v>
      </c>
      <c r="B253" s="6" t="s">
        <v>237</v>
      </c>
      <c r="C253" s="7">
        <v>4400000</v>
      </c>
    </row>
    <row r="254" spans="1:3" ht="15" customHeight="1">
      <c r="A254" s="5">
        <v>224626</v>
      </c>
      <c r="B254" s="6" t="s">
        <v>239</v>
      </c>
      <c r="C254" s="7">
        <v>4400000</v>
      </c>
    </row>
    <row r="255" spans="1:3" ht="15" customHeight="1">
      <c r="A255" s="5">
        <v>285072</v>
      </c>
      <c r="B255" s="6" t="s">
        <v>240</v>
      </c>
      <c r="C255" s="7">
        <v>4400000</v>
      </c>
    </row>
    <row r="256" spans="1:3" ht="15" customHeight="1">
      <c r="A256" s="5">
        <v>107437</v>
      </c>
      <c r="B256" s="6" t="s">
        <v>242</v>
      </c>
      <c r="C256" s="7">
        <v>4300000</v>
      </c>
    </row>
    <row r="257" spans="1:3" ht="15" customHeight="1">
      <c r="A257" s="5">
        <v>256937</v>
      </c>
      <c r="B257" s="6" t="s">
        <v>243</v>
      </c>
      <c r="C257" s="7">
        <v>4300000</v>
      </c>
    </row>
    <row r="258" spans="1:3" ht="15" customHeight="1">
      <c r="A258" s="5">
        <v>29794</v>
      </c>
      <c r="B258" s="6" t="s">
        <v>241</v>
      </c>
      <c r="C258" s="7">
        <v>4300000</v>
      </c>
    </row>
    <row r="259" spans="1:3" ht="15" customHeight="1">
      <c r="A259" s="5">
        <v>36348</v>
      </c>
      <c r="B259" s="6" t="s">
        <v>267</v>
      </c>
      <c r="C259" s="7">
        <v>4200000</v>
      </c>
    </row>
    <row r="260" spans="1:3" ht="15" customHeight="1">
      <c r="A260" s="5">
        <v>31259</v>
      </c>
      <c r="B260" s="6" t="s">
        <v>330</v>
      </c>
      <c r="C260" s="7">
        <v>4200000</v>
      </c>
    </row>
    <row r="261" spans="1:3" ht="15" customHeight="1">
      <c r="A261" s="5">
        <v>277113</v>
      </c>
      <c r="B261" s="6" t="s">
        <v>254</v>
      </c>
      <c r="C261" s="7">
        <v>4200000</v>
      </c>
    </row>
    <row r="262" spans="1:3" ht="15" customHeight="1">
      <c r="A262" s="5">
        <v>241127</v>
      </c>
      <c r="B262" s="6" t="s">
        <v>245</v>
      </c>
      <c r="C262" s="7">
        <v>4200000</v>
      </c>
    </row>
    <row r="263" spans="1:3" ht="15" customHeight="1">
      <c r="A263" s="5">
        <v>242932</v>
      </c>
      <c r="B263" s="6" t="s">
        <v>246</v>
      </c>
      <c r="C263" s="7">
        <v>4100000</v>
      </c>
    </row>
    <row r="264" spans="1:3" ht="15" customHeight="1">
      <c r="A264" s="5">
        <v>226798</v>
      </c>
      <c r="B264" s="6" t="s">
        <v>248</v>
      </c>
      <c r="C264" s="7">
        <v>4000000</v>
      </c>
    </row>
    <row r="265" spans="1:3" ht="15" customHeight="1">
      <c r="A265" s="5">
        <v>223743</v>
      </c>
      <c r="B265" s="6" t="s">
        <v>249</v>
      </c>
      <c r="C265" s="7">
        <v>3900000</v>
      </c>
    </row>
    <row r="266" spans="1:3" ht="15" customHeight="1">
      <c r="A266" s="5">
        <v>72284</v>
      </c>
      <c r="B266" s="6" t="s">
        <v>250</v>
      </c>
      <c r="C266" s="7">
        <v>3800000</v>
      </c>
    </row>
    <row r="267" spans="1:3" ht="15" customHeight="1">
      <c r="A267" s="5">
        <v>78232</v>
      </c>
      <c r="B267" s="6" t="s">
        <v>252</v>
      </c>
      <c r="C267" s="7">
        <v>3600000</v>
      </c>
    </row>
    <row r="268" spans="1:3" ht="15" customHeight="1">
      <c r="A268" s="5">
        <v>273495</v>
      </c>
      <c r="B268" s="6" t="s">
        <v>253</v>
      </c>
      <c r="C268" s="7">
        <v>3500000</v>
      </c>
    </row>
    <row r="269" spans="1:3" ht="15" customHeight="1">
      <c r="A269" s="5">
        <v>35420</v>
      </c>
      <c r="B269" s="6" t="s">
        <v>276</v>
      </c>
      <c r="C269" s="7">
        <v>3500000</v>
      </c>
    </row>
    <row r="270" spans="1:3" ht="15" customHeight="1">
      <c r="A270" s="5">
        <v>292617</v>
      </c>
      <c r="B270" s="6" t="s">
        <v>282</v>
      </c>
      <c r="C270" s="7">
        <v>3400000</v>
      </c>
    </row>
    <row r="271" spans="1:3" ht="15" customHeight="1">
      <c r="A271" s="5">
        <v>37480</v>
      </c>
      <c r="B271" s="6" t="s">
        <v>7</v>
      </c>
      <c r="C271" s="7">
        <v>3400000</v>
      </c>
    </row>
    <row r="272" spans="1:3" ht="15" customHeight="1">
      <c r="A272" s="5">
        <v>82054</v>
      </c>
      <c r="B272" s="6" t="s">
        <v>255</v>
      </c>
      <c r="C272" s="7">
        <v>3400000</v>
      </c>
    </row>
    <row r="273" spans="1:3" ht="15" customHeight="1">
      <c r="A273" s="5">
        <v>234178</v>
      </c>
      <c r="B273" s="6" t="s">
        <v>279</v>
      </c>
      <c r="C273" s="7">
        <v>3400000</v>
      </c>
    </row>
    <row r="274" spans="1:3" ht="15" customHeight="1">
      <c r="A274" s="5">
        <v>260749</v>
      </c>
      <c r="B274" s="6" t="s">
        <v>256</v>
      </c>
      <c r="C274" s="7">
        <v>3400000</v>
      </c>
    </row>
    <row r="275" spans="1:3" ht="15" customHeight="1">
      <c r="A275" s="5">
        <v>18773</v>
      </c>
      <c r="B275" s="6" t="s">
        <v>257</v>
      </c>
      <c r="C275" s="7">
        <v>3300000</v>
      </c>
    </row>
    <row r="276" spans="1:3" ht="15" customHeight="1">
      <c r="A276" s="5">
        <v>235553</v>
      </c>
      <c r="B276" s="6" t="s">
        <v>261</v>
      </c>
      <c r="C276" s="7">
        <v>3300000</v>
      </c>
    </row>
    <row r="277" spans="1:3" ht="15" customHeight="1">
      <c r="A277" s="5">
        <v>68698</v>
      </c>
      <c r="B277" s="6" t="s">
        <v>259</v>
      </c>
      <c r="C277" s="7">
        <v>3300000</v>
      </c>
    </row>
    <row r="278" spans="1:3" ht="15" customHeight="1">
      <c r="A278" s="5">
        <v>68701</v>
      </c>
      <c r="B278" s="6" t="s">
        <v>260</v>
      </c>
      <c r="C278" s="7">
        <v>3300000</v>
      </c>
    </row>
    <row r="279" spans="1:3" ht="15" customHeight="1">
      <c r="A279" s="5">
        <v>25611</v>
      </c>
      <c r="B279" s="6" t="s">
        <v>258</v>
      </c>
      <c r="C279" s="7">
        <v>3300000</v>
      </c>
    </row>
    <row r="280" spans="1:3" ht="15" customHeight="1">
      <c r="A280" s="5">
        <v>21789</v>
      </c>
      <c r="B280" s="6" t="s">
        <v>263</v>
      </c>
      <c r="C280" s="7">
        <v>3200000</v>
      </c>
    </row>
    <row r="281" spans="1:3" ht="15" customHeight="1">
      <c r="A281" s="5">
        <v>49809</v>
      </c>
      <c r="B281" s="6" t="s">
        <v>264</v>
      </c>
      <c r="C281" s="7">
        <v>3200000</v>
      </c>
    </row>
    <row r="282" spans="1:3" ht="15" customHeight="1">
      <c r="A282" s="5">
        <v>245</v>
      </c>
      <c r="B282" s="6" t="s">
        <v>262</v>
      </c>
      <c r="C282" s="7">
        <v>3200000</v>
      </c>
    </row>
    <row r="283" spans="1:3" ht="15" customHeight="1">
      <c r="A283" s="5">
        <v>63677</v>
      </c>
      <c r="B283" s="6" t="s">
        <v>265</v>
      </c>
      <c r="C283" s="7">
        <v>3200000</v>
      </c>
    </row>
    <row r="284" spans="1:3" ht="15" customHeight="1">
      <c r="A284" s="5">
        <v>74352</v>
      </c>
      <c r="B284" s="6" t="s">
        <v>266</v>
      </c>
      <c r="C284" s="7">
        <v>3200000</v>
      </c>
    </row>
    <row r="285" spans="1:3" ht="15" customHeight="1">
      <c r="A285" s="5">
        <v>286482</v>
      </c>
      <c r="B285" s="6" t="s">
        <v>268</v>
      </c>
      <c r="C285" s="7">
        <v>3100000</v>
      </c>
    </row>
    <row r="286" spans="1:3" ht="15" customHeight="1">
      <c r="A286" s="5">
        <v>240121</v>
      </c>
      <c r="B286" s="6" t="s">
        <v>278</v>
      </c>
      <c r="C286" s="7">
        <v>3000000</v>
      </c>
    </row>
    <row r="287" spans="1:3" ht="15" customHeight="1">
      <c r="A287" s="5">
        <v>216358</v>
      </c>
      <c r="B287" s="6" t="s">
        <v>271</v>
      </c>
      <c r="C287" s="7">
        <v>3000000</v>
      </c>
    </row>
    <row r="288" spans="1:3" ht="15" customHeight="1">
      <c r="A288" s="5">
        <v>85400</v>
      </c>
      <c r="B288" s="6" t="s">
        <v>269</v>
      </c>
      <c r="C288" s="7">
        <v>3000000</v>
      </c>
    </row>
    <row r="289" spans="1:3" ht="15" customHeight="1">
      <c r="A289" s="5">
        <v>107655</v>
      </c>
      <c r="B289" s="6" t="s">
        <v>270</v>
      </c>
      <c r="C289" s="7">
        <v>3000000</v>
      </c>
    </row>
    <row r="290" spans="1:3" ht="15" customHeight="1">
      <c r="A290" s="5">
        <v>251153</v>
      </c>
      <c r="B290" s="6" t="s">
        <v>274</v>
      </c>
      <c r="C290" s="7">
        <v>3000000</v>
      </c>
    </row>
    <row r="291" spans="1:3" ht="15" customHeight="1">
      <c r="A291" s="5">
        <v>231012</v>
      </c>
      <c r="B291" s="6" t="s">
        <v>273</v>
      </c>
      <c r="C291" s="7">
        <v>3000000</v>
      </c>
    </row>
    <row r="292" spans="1:3" ht="15" customHeight="1">
      <c r="A292" s="5">
        <v>220979</v>
      </c>
      <c r="B292" s="6" t="s">
        <v>272</v>
      </c>
      <c r="C292" s="7">
        <v>3000000</v>
      </c>
    </row>
    <row r="293" spans="1:3" ht="15" customHeight="1">
      <c r="A293" s="5">
        <v>278075</v>
      </c>
      <c r="B293" s="6" t="s">
        <v>275</v>
      </c>
      <c r="C293" s="7">
        <v>3000000</v>
      </c>
    </row>
    <row r="294" spans="1:3" ht="15" customHeight="1">
      <c r="A294" s="5">
        <v>236420</v>
      </c>
      <c r="B294" s="6" t="s">
        <v>277</v>
      </c>
      <c r="C294" s="7">
        <v>2900000</v>
      </c>
    </row>
    <row r="295" spans="1:3" ht="15" customHeight="1">
      <c r="A295" s="5">
        <v>19271</v>
      </c>
      <c r="B295" s="6" t="s">
        <v>284</v>
      </c>
      <c r="C295" s="7">
        <v>2900000</v>
      </c>
    </row>
    <row r="296" spans="1:3" ht="15" customHeight="1">
      <c r="A296" s="5">
        <v>254389</v>
      </c>
      <c r="B296" s="6" t="s">
        <v>331</v>
      </c>
      <c r="C296" s="7">
        <v>2900000</v>
      </c>
    </row>
    <row r="297" spans="1:3" ht="15" customHeight="1">
      <c r="A297" s="5">
        <v>16250</v>
      </c>
      <c r="B297" s="6" t="s">
        <v>288</v>
      </c>
      <c r="C297" s="7">
        <v>2800000</v>
      </c>
    </row>
    <row r="298" spans="1:3" ht="15" customHeight="1">
      <c r="A298" s="5">
        <v>271549</v>
      </c>
      <c r="B298" s="6" t="s">
        <v>281</v>
      </c>
      <c r="C298" s="7">
        <v>2700000</v>
      </c>
    </row>
    <row r="299" spans="1:3" ht="15" customHeight="1">
      <c r="A299" s="5">
        <v>239381</v>
      </c>
      <c r="B299" s="6" t="s">
        <v>280</v>
      </c>
      <c r="C299" s="7">
        <v>2700000</v>
      </c>
    </row>
    <row r="300" spans="1:3" ht="15" customHeight="1">
      <c r="A300" s="5">
        <v>255937</v>
      </c>
      <c r="B300" s="6" t="s">
        <v>283</v>
      </c>
      <c r="C300" s="7">
        <v>2600000</v>
      </c>
    </row>
    <row r="301" spans="1:3" ht="15" customHeight="1">
      <c r="A301" s="5">
        <v>82110</v>
      </c>
      <c r="B301" s="6" t="s">
        <v>285</v>
      </c>
      <c r="C301" s="7">
        <v>2500000</v>
      </c>
    </row>
    <row r="302" spans="1:3" ht="15" customHeight="1">
      <c r="A302" s="5">
        <v>233418</v>
      </c>
      <c r="B302" s="6" t="s">
        <v>230</v>
      </c>
      <c r="C302" s="7">
        <v>2500000</v>
      </c>
    </row>
    <row r="303" spans="1:3" ht="15" customHeight="1">
      <c r="A303" s="5">
        <v>267070</v>
      </c>
      <c r="B303" s="6" t="s">
        <v>286</v>
      </c>
      <c r="C303" s="7">
        <v>2500000</v>
      </c>
    </row>
    <row r="304" spans="1:3" ht="15" customHeight="1">
      <c r="A304" s="5">
        <v>233418</v>
      </c>
      <c r="B304" s="6" t="s">
        <v>230</v>
      </c>
      <c r="C304" s="7">
        <v>2500000</v>
      </c>
    </row>
    <row r="305" spans="1:3" ht="15" customHeight="1">
      <c r="A305" s="5">
        <v>71410</v>
      </c>
      <c r="B305" s="6" t="s">
        <v>291</v>
      </c>
      <c r="C305" s="7">
        <v>2400000</v>
      </c>
    </row>
    <row r="306" spans="1:3" ht="15" customHeight="1">
      <c r="A306" s="5">
        <v>102135</v>
      </c>
      <c r="B306" s="6" t="s">
        <v>295</v>
      </c>
      <c r="C306" s="7">
        <v>2400000</v>
      </c>
    </row>
    <row r="307" spans="1:3" ht="15" customHeight="1">
      <c r="A307" s="5">
        <v>221471</v>
      </c>
      <c r="B307" s="6" t="s">
        <v>287</v>
      </c>
      <c r="C307" s="7">
        <v>2400000</v>
      </c>
    </row>
    <row r="308" spans="1:3" ht="15" customHeight="1">
      <c r="A308" s="5">
        <v>35329</v>
      </c>
      <c r="B308" s="6" t="s">
        <v>289</v>
      </c>
      <c r="C308" s="7">
        <v>2300000</v>
      </c>
    </row>
    <row r="309" spans="1:3" ht="15" customHeight="1">
      <c r="A309" s="5">
        <v>81298</v>
      </c>
      <c r="B309" s="6" t="s">
        <v>292</v>
      </c>
      <c r="C309" s="7">
        <v>2300000</v>
      </c>
    </row>
    <row r="310" spans="1:3" ht="15" customHeight="1">
      <c r="A310" s="5">
        <v>288315</v>
      </c>
      <c r="B310" s="6" t="s">
        <v>294</v>
      </c>
      <c r="C310" s="7">
        <v>2300000</v>
      </c>
    </row>
    <row r="311" spans="1:3" ht="15" customHeight="1">
      <c r="A311" s="5">
        <v>39189</v>
      </c>
      <c r="B311" s="6" t="s">
        <v>290</v>
      </c>
      <c r="C311" s="7">
        <v>2300000</v>
      </c>
    </row>
    <row r="312" spans="1:3" ht="15" customHeight="1">
      <c r="A312" s="5">
        <v>10645</v>
      </c>
      <c r="B312" s="6" t="s">
        <v>297</v>
      </c>
      <c r="C312" s="7">
        <v>2300000</v>
      </c>
    </row>
    <row r="313" spans="1:3" ht="15" customHeight="1">
      <c r="A313" s="5">
        <v>246329</v>
      </c>
      <c r="B313" s="6" t="s">
        <v>296</v>
      </c>
      <c r="C313" s="7">
        <v>2200000</v>
      </c>
    </row>
    <row r="314" spans="1:3" ht="15" customHeight="1">
      <c r="A314" s="5">
        <v>255250</v>
      </c>
      <c r="B314" s="6" t="s">
        <v>300</v>
      </c>
      <c r="C314" s="7">
        <v>2100000</v>
      </c>
    </row>
    <row r="315" spans="1:3" ht="15" customHeight="1">
      <c r="A315" s="5">
        <v>23679</v>
      </c>
      <c r="B315" s="6" t="s">
        <v>298</v>
      </c>
      <c r="C315" s="7">
        <v>2100000</v>
      </c>
    </row>
    <row r="316" spans="1:3" ht="15" customHeight="1">
      <c r="A316" s="5">
        <v>219422</v>
      </c>
      <c r="B316" s="6" t="s">
        <v>299</v>
      </c>
      <c r="C316" s="7">
        <v>2100000</v>
      </c>
    </row>
    <row r="317" spans="1:3" ht="15" customHeight="1">
      <c r="A317" s="5">
        <v>24237</v>
      </c>
      <c r="B317" s="6" t="s">
        <v>301</v>
      </c>
      <c r="C317" s="7">
        <v>2000000</v>
      </c>
    </row>
    <row r="318" spans="1:3" ht="15" customHeight="1">
      <c r="A318" s="5">
        <v>218263</v>
      </c>
      <c r="B318" s="6" t="s">
        <v>302</v>
      </c>
      <c r="C318" s="7">
        <v>1900000</v>
      </c>
    </row>
    <row r="319" spans="1:3" ht="15" customHeight="1">
      <c r="A319" s="5">
        <v>229651</v>
      </c>
      <c r="B319" s="6" t="s">
        <v>303</v>
      </c>
      <c r="C319" s="7">
        <v>1800000</v>
      </c>
    </row>
    <row r="320" spans="1:3" ht="15" customHeight="1">
      <c r="A320" s="5">
        <v>287373</v>
      </c>
      <c r="B320" s="6" t="s">
        <v>306</v>
      </c>
      <c r="C320" s="7">
        <v>1800000</v>
      </c>
    </row>
    <row r="321" spans="1:3" ht="15" customHeight="1">
      <c r="A321" s="5">
        <v>3368</v>
      </c>
      <c r="B321" s="6" t="s">
        <v>247</v>
      </c>
      <c r="C321" s="7">
        <v>1800000</v>
      </c>
    </row>
    <row r="322" spans="1:3" ht="15" customHeight="1">
      <c r="A322" s="5">
        <v>250499</v>
      </c>
      <c r="B322" s="6" t="s">
        <v>304</v>
      </c>
      <c r="C322" s="7">
        <v>1700000</v>
      </c>
    </row>
    <row r="323" spans="1:3" ht="15" customHeight="1">
      <c r="A323" s="5">
        <v>251589</v>
      </c>
      <c r="B323" s="6" t="s">
        <v>305</v>
      </c>
      <c r="C323" s="7">
        <v>1700000</v>
      </c>
    </row>
    <row r="324" spans="1:3" ht="15" customHeight="1">
      <c r="A324" s="5">
        <v>107981</v>
      </c>
      <c r="B324" s="6" t="s">
        <v>307</v>
      </c>
      <c r="C324" s="7">
        <v>1600000</v>
      </c>
    </row>
    <row r="325" spans="1:3" ht="15" customHeight="1">
      <c r="A325" s="5">
        <v>228709</v>
      </c>
      <c r="B325" s="6" t="s">
        <v>308</v>
      </c>
      <c r="C325" s="7">
        <v>1600000</v>
      </c>
    </row>
    <row r="326" spans="1:3" ht="15" customHeight="1">
      <c r="A326" s="5">
        <v>217799</v>
      </c>
      <c r="B326" s="6" t="s">
        <v>310</v>
      </c>
      <c r="C326" s="7">
        <v>1400000</v>
      </c>
    </row>
    <row r="327" spans="1:3" ht="15" customHeight="1">
      <c r="A327" s="5">
        <v>69063</v>
      </c>
      <c r="B327" s="6" t="s">
        <v>309</v>
      </c>
      <c r="C327" s="7">
        <v>1400000</v>
      </c>
    </row>
    <row r="328" spans="1:3" ht="15" customHeight="1">
      <c r="A328" s="5">
        <v>235546</v>
      </c>
      <c r="B328" s="6" t="s">
        <v>311</v>
      </c>
      <c r="C328" s="7">
        <v>1300000</v>
      </c>
    </row>
    <row r="329" spans="1:3" ht="15" customHeight="1">
      <c r="A329" s="5">
        <v>100266</v>
      </c>
      <c r="B329" s="6" t="s">
        <v>188</v>
      </c>
      <c r="C329" s="7">
        <v>1300000</v>
      </c>
    </row>
    <row r="330" spans="1:3" ht="15" customHeight="1">
      <c r="A330" s="5">
        <v>264046</v>
      </c>
      <c r="B330" s="6" t="s">
        <v>314</v>
      </c>
      <c r="C330" s="7">
        <v>1200000</v>
      </c>
    </row>
    <row r="331" spans="1:3" ht="15" customHeight="1">
      <c r="A331" s="5">
        <v>1854</v>
      </c>
      <c r="B331" s="6" t="s">
        <v>332</v>
      </c>
      <c r="C331" s="7">
        <v>1200000</v>
      </c>
    </row>
    <row r="332" spans="1:3" ht="15" customHeight="1">
      <c r="A332" s="5">
        <v>4934</v>
      </c>
      <c r="B332" s="6" t="s">
        <v>317</v>
      </c>
      <c r="C332" s="7">
        <v>1200000</v>
      </c>
    </row>
    <row r="333" spans="1:3" ht="15" customHeight="1">
      <c r="A333" s="5">
        <v>109932</v>
      </c>
      <c r="B333" s="6" t="s">
        <v>312</v>
      </c>
      <c r="C333" s="7">
        <v>1200000</v>
      </c>
    </row>
    <row r="334" spans="1:3" ht="15" customHeight="1">
      <c r="A334" s="5">
        <v>270612</v>
      </c>
      <c r="B334" s="6" t="s">
        <v>315</v>
      </c>
      <c r="C334" s="7">
        <v>1200000</v>
      </c>
    </row>
    <row r="335" spans="1:3" ht="15" customHeight="1">
      <c r="A335" s="5">
        <v>212375</v>
      </c>
      <c r="B335" s="6" t="s">
        <v>333</v>
      </c>
      <c r="C335" s="7">
        <v>1200000</v>
      </c>
    </row>
    <row r="336" spans="1:3" ht="15" customHeight="1">
      <c r="A336" s="5">
        <v>255099</v>
      </c>
      <c r="B336" s="6" t="s">
        <v>316</v>
      </c>
      <c r="C336" s="7">
        <v>1100000</v>
      </c>
    </row>
    <row r="337" spans="1:3" ht="15" customHeight="1">
      <c r="A337" s="5">
        <v>254203</v>
      </c>
      <c r="B337" s="6" t="s">
        <v>319</v>
      </c>
      <c r="C337" s="7">
        <v>1000000</v>
      </c>
    </row>
    <row r="338" spans="1:3" ht="15" customHeight="1">
      <c r="A338" s="5">
        <v>64845</v>
      </c>
      <c r="B338" s="6" t="s">
        <v>318</v>
      </c>
      <c r="C338" s="7">
        <v>1000000</v>
      </c>
    </row>
    <row r="339" spans="1:3" ht="15" customHeight="1">
      <c r="A339" s="5">
        <v>82288</v>
      </c>
      <c r="B339" s="6" t="s">
        <v>334</v>
      </c>
      <c r="C339" s="7">
        <v>900000</v>
      </c>
    </row>
    <row r="340" spans="1:3" ht="15" customHeight="1">
      <c r="A340" s="5">
        <v>285320</v>
      </c>
      <c r="B340" s="6" t="s">
        <v>321</v>
      </c>
      <c r="C340" s="7">
        <v>800000</v>
      </c>
    </row>
    <row r="341" spans="1:3" ht="15" customHeight="1">
      <c r="A341" s="5">
        <v>33751</v>
      </c>
      <c r="B341" s="6" t="s">
        <v>320</v>
      </c>
      <c r="C341" s="7">
        <v>800000</v>
      </c>
    </row>
    <row r="342" spans="1:3" ht="15" customHeight="1">
      <c r="A342" s="5">
        <v>102436</v>
      </c>
      <c r="B342" s="6" t="s">
        <v>335</v>
      </c>
      <c r="C342" s="7">
        <v>700000</v>
      </c>
    </row>
    <row r="343" spans="1:3" ht="15" customHeight="1">
      <c r="A343" s="5">
        <v>236795</v>
      </c>
      <c r="B343" s="6" t="s">
        <v>322</v>
      </c>
      <c r="C343" s="7">
        <v>600000</v>
      </c>
    </row>
    <row r="344" spans="1:3" ht="15" customHeight="1">
      <c r="A344" s="5">
        <v>63556</v>
      </c>
      <c r="B344" s="6" t="s">
        <v>209</v>
      </c>
      <c r="C344" s="7">
        <v>500000</v>
      </c>
    </row>
    <row r="345" spans="1:3" ht="15" customHeight="1">
      <c r="A345" s="5">
        <v>81860</v>
      </c>
      <c r="B345" s="6" t="s">
        <v>336</v>
      </c>
      <c r="C345" s="7">
        <v>500000</v>
      </c>
    </row>
    <row r="346" spans="1:3" ht="15" customHeight="1">
      <c r="A346" s="5">
        <v>27755</v>
      </c>
      <c r="B346" s="6" t="s">
        <v>337</v>
      </c>
      <c r="C346" s="7">
        <v>500000</v>
      </c>
    </row>
    <row r="347" spans="1:3" ht="15" customHeight="1">
      <c r="A347" s="5">
        <v>240110</v>
      </c>
      <c r="B347" s="6" t="s">
        <v>323</v>
      </c>
      <c r="C347" s="7">
        <v>400000</v>
      </c>
    </row>
    <row r="348" ht="1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8"/>
  <sheetViews>
    <sheetView workbookViewId="0" topLeftCell="A1">
      <selection activeCell="B2" sqref="B2:C2"/>
    </sheetView>
  </sheetViews>
  <sheetFormatPr defaultColWidth="9.140625" defaultRowHeight="15"/>
  <cols>
    <col min="1" max="1" width="14.00390625" style="0" customWidth="1"/>
    <col min="2" max="2" width="21.140625" style="0" customWidth="1"/>
    <col min="3" max="3" width="14.00390625" style="13" customWidth="1"/>
  </cols>
  <sheetData>
    <row r="1" spans="1:3" ht="15">
      <c r="A1" s="8" t="s">
        <v>0</v>
      </c>
      <c r="B1" s="8" t="s">
        <v>1</v>
      </c>
      <c r="C1" s="9" t="s">
        <v>2</v>
      </c>
    </row>
    <row r="2" spans="1:3" ht="15" customHeight="1">
      <c r="A2" s="10">
        <v>240489</v>
      </c>
      <c r="B2" s="11" t="s">
        <v>17</v>
      </c>
      <c r="C2" s="12">
        <v>100000000</v>
      </c>
    </row>
    <row r="3" spans="1:3" ht="15" customHeight="1">
      <c r="A3" s="10">
        <v>213364</v>
      </c>
      <c r="B3" s="11" t="s">
        <v>31</v>
      </c>
      <c r="C3" s="12">
        <v>93100000</v>
      </c>
    </row>
    <row r="4" spans="1:3" ht="15" customHeight="1">
      <c r="A4" s="10">
        <v>47999</v>
      </c>
      <c r="B4" s="11" t="s">
        <v>338</v>
      </c>
      <c r="C4" s="12">
        <v>89500000</v>
      </c>
    </row>
    <row r="5" spans="1:3" ht="15" customHeight="1">
      <c r="A5" s="10">
        <v>238390</v>
      </c>
      <c r="B5" s="11" t="s">
        <v>3</v>
      </c>
      <c r="C5" s="12">
        <v>85925000</v>
      </c>
    </row>
    <row r="6" spans="1:3" ht="15" customHeight="1">
      <c r="A6" s="10">
        <v>37480</v>
      </c>
      <c r="B6" s="11" t="s">
        <v>7</v>
      </c>
      <c r="C6" s="12">
        <v>84175000</v>
      </c>
    </row>
    <row r="7" spans="1:3" ht="15" customHeight="1">
      <c r="A7" s="10">
        <v>267500</v>
      </c>
      <c r="B7" s="11" t="s">
        <v>339</v>
      </c>
      <c r="C7" s="12">
        <v>78700000</v>
      </c>
    </row>
    <row r="8" spans="1:3" ht="15" customHeight="1">
      <c r="A8" s="10">
        <v>272285</v>
      </c>
      <c r="B8" s="11" t="s">
        <v>27</v>
      </c>
      <c r="C8" s="12">
        <v>78200000</v>
      </c>
    </row>
    <row r="9" spans="1:3" ht="15" customHeight="1">
      <c r="A9" s="10">
        <v>40848</v>
      </c>
      <c r="B9" s="11" t="s">
        <v>42</v>
      </c>
      <c r="C9" s="12">
        <v>75612500</v>
      </c>
    </row>
    <row r="10" spans="1:3" ht="15" customHeight="1">
      <c r="A10" s="10">
        <v>245339</v>
      </c>
      <c r="B10" s="11" t="s">
        <v>340</v>
      </c>
      <c r="C10" s="12">
        <v>74700000</v>
      </c>
    </row>
    <row r="11" spans="1:3" ht="15" customHeight="1">
      <c r="A11" s="10">
        <v>286266</v>
      </c>
      <c r="B11" s="11" t="s">
        <v>341</v>
      </c>
      <c r="C11" s="12">
        <v>71587500</v>
      </c>
    </row>
    <row r="12" spans="1:3" ht="15" customHeight="1">
      <c r="A12" s="10">
        <v>61580</v>
      </c>
      <c r="B12" s="11" t="s">
        <v>10</v>
      </c>
      <c r="C12" s="12">
        <v>70200000</v>
      </c>
    </row>
    <row r="13" spans="1:3" ht="15" customHeight="1">
      <c r="A13" s="10">
        <v>257662</v>
      </c>
      <c r="B13" s="11" t="s">
        <v>24</v>
      </c>
      <c r="C13" s="12">
        <v>69600000</v>
      </c>
    </row>
    <row r="14" spans="1:3" ht="15" customHeight="1">
      <c r="A14" s="10">
        <v>233741</v>
      </c>
      <c r="B14" s="11" t="s">
        <v>115</v>
      </c>
      <c r="C14" s="12">
        <v>68000000</v>
      </c>
    </row>
    <row r="15" spans="1:3" ht="15" customHeight="1">
      <c r="A15" s="10">
        <v>249564</v>
      </c>
      <c r="B15" s="11" t="s">
        <v>169</v>
      </c>
      <c r="C15" s="12">
        <v>67900000</v>
      </c>
    </row>
    <row r="16" spans="1:3" ht="15" customHeight="1">
      <c r="A16" s="10">
        <v>261724</v>
      </c>
      <c r="B16" s="11" t="s">
        <v>342</v>
      </c>
      <c r="C16" s="12">
        <v>66400000</v>
      </c>
    </row>
    <row r="17" spans="1:3" ht="15" customHeight="1">
      <c r="A17" s="10">
        <v>106514</v>
      </c>
      <c r="B17" s="11" t="s">
        <v>22</v>
      </c>
      <c r="C17" s="12">
        <v>66300000</v>
      </c>
    </row>
    <row r="18" spans="1:3" ht="15" customHeight="1">
      <c r="A18" s="10">
        <v>254915</v>
      </c>
      <c r="B18" s="11" t="s">
        <v>343</v>
      </c>
      <c r="C18" s="12">
        <v>64600000</v>
      </c>
    </row>
    <row r="19" spans="1:3" ht="15" customHeight="1">
      <c r="A19" s="10">
        <v>254532</v>
      </c>
      <c r="B19" s="11" t="s">
        <v>344</v>
      </c>
      <c r="C19" s="12">
        <v>64100000</v>
      </c>
    </row>
    <row r="20" spans="1:3" ht="15" customHeight="1">
      <c r="A20" s="10">
        <v>289628</v>
      </c>
      <c r="B20" s="11" t="s">
        <v>345</v>
      </c>
      <c r="C20" s="12">
        <v>60700000</v>
      </c>
    </row>
    <row r="21" spans="1:3" ht="15" customHeight="1">
      <c r="A21" s="10">
        <v>300341</v>
      </c>
      <c r="B21" s="11" t="s">
        <v>346</v>
      </c>
      <c r="C21" s="12">
        <v>60400000</v>
      </c>
    </row>
    <row r="22" spans="1:3" ht="15" customHeight="1">
      <c r="A22" s="10">
        <v>220489</v>
      </c>
      <c r="B22" s="11" t="s">
        <v>347</v>
      </c>
      <c r="C22" s="12">
        <v>59300000</v>
      </c>
    </row>
    <row r="23" spans="1:3" ht="15" customHeight="1">
      <c r="A23" s="10">
        <v>72695</v>
      </c>
      <c r="B23" s="11" t="s">
        <v>348</v>
      </c>
      <c r="C23" s="12">
        <v>56800000</v>
      </c>
    </row>
    <row r="24" spans="1:3" ht="15" customHeight="1">
      <c r="A24" s="10">
        <v>246631</v>
      </c>
      <c r="B24" s="11" t="s">
        <v>349</v>
      </c>
      <c r="C24" s="12">
        <v>56755000</v>
      </c>
    </row>
    <row r="25" spans="1:3" ht="15" customHeight="1">
      <c r="A25" s="10">
        <v>251959</v>
      </c>
      <c r="B25" s="11" t="s">
        <v>350</v>
      </c>
      <c r="C25" s="12">
        <v>54900000</v>
      </c>
    </row>
    <row r="26" spans="1:3" ht="15" customHeight="1">
      <c r="A26" s="10">
        <v>315028</v>
      </c>
      <c r="B26" s="11" t="s">
        <v>351</v>
      </c>
      <c r="C26" s="12">
        <v>54300000</v>
      </c>
    </row>
    <row r="27" spans="1:3" ht="15" customHeight="1">
      <c r="A27" s="10">
        <v>22540</v>
      </c>
      <c r="B27" s="11" t="s">
        <v>40</v>
      </c>
      <c r="C27" s="12">
        <v>54162500</v>
      </c>
    </row>
    <row r="28" spans="1:3" ht="15" customHeight="1">
      <c r="A28" s="10">
        <v>107887</v>
      </c>
      <c r="B28" s="11" t="s">
        <v>352</v>
      </c>
      <c r="C28" s="12">
        <v>54100000</v>
      </c>
    </row>
    <row r="29" spans="1:3" ht="15" customHeight="1">
      <c r="A29" s="10">
        <v>222417</v>
      </c>
      <c r="B29" s="11" t="s">
        <v>5</v>
      </c>
      <c r="C29" s="12">
        <v>53500000</v>
      </c>
    </row>
    <row r="30" spans="1:3" ht="15" customHeight="1">
      <c r="A30" s="10">
        <v>220049</v>
      </c>
      <c r="B30" s="11" t="s">
        <v>48</v>
      </c>
      <c r="C30" s="12">
        <v>53200000</v>
      </c>
    </row>
    <row r="31" spans="1:3" ht="15" customHeight="1">
      <c r="A31" s="10">
        <v>320522</v>
      </c>
      <c r="B31" s="11" t="s">
        <v>353</v>
      </c>
      <c r="C31" s="12">
        <v>51600000</v>
      </c>
    </row>
    <row r="32" spans="1:3" ht="15" customHeight="1">
      <c r="A32" s="10">
        <v>210513</v>
      </c>
      <c r="B32" s="11" t="s">
        <v>354</v>
      </c>
      <c r="C32" s="12">
        <v>50800000</v>
      </c>
    </row>
    <row r="33" spans="1:3" ht="15" customHeight="1">
      <c r="A33" s="10">
        <v>266474</v>
      </c>
      <c r="B33" s="11" t="s">
        <v>355</v>
      </c>
      <c r="C33" s="12">
        <v>50800000</v>
      </c>
    </row>
    <row r="34" spans="1:3" ht="15" customHeight="1">
      <c r="A34" s="10">
        <v>216631</v>
      </c>
      <c r="B34" s="11" t="s">
        <v>83</v>
      </c>
      <c r="C34" s="12">
        <v>50700000</v>
      </c>
    </row>
    <row r="35" spans="1:3" ht="15" customHeight="1">
      <c r="A35" s="10">
        <v>248980</v>
      </c>
      <c r="B35" s="11" t="s">
        <v>57</v>
      </c>
      <c r="C35" s="12">
        <v>48620000</v>
      </c>
    </row>
    <row r="36" spans="1:3" ht="15" customHeight="1">
      <c r="A36" s="10">
        <v>280888</v>
      </c>
      <c r="B36" s="11" t="s">
        <v>356</v>
      </c>
      <c r="C36" s="12">
        <v>48000000</v>
      </c>
    </row>
    <row r="37" spans="1:3" ht="15" customHeight="1">
      <c r="A37" s="10">
        <v>84080</v>
      </c>
      <c r="B37" s="11" t="s">
        <v>357</v>
      </c>
      <c r="C37" s="12">
        <v>46800000</v>
      </c>
    </row>
    <row r="38" spans="1:3" ht="15" customHeight="1">
      <c r="A38" s="10">
        <v>75476</v>
      </c>
      <c r="B38" s="11" t="s">
        <v>358</v>
      </c>
      <c r="C38" s="12">
        <v>46300000</v>
      </c>
    </row>
    <row r="39" spans="1:3" ht="15" customHeight="1">
      <c r="A39" s="10">
        <v>238038</v>
      </c>
      <c r="B39" s="11" t="s">
        <v>359</v>
      </c>
      <c r="C39" s="12">
        <v>46300000</v>
      </c>
    </row>
    <row r="40" spans="1:3" ht="15" customHeight="1">
      <c r="A40" s="10">
        <v>103311</v>
      </c>
      <c r="B40" s="11" t="s">
        <v>33</v>
      </c>
      <c r="C40" s="12">
        <v>46000000</v>
      </c>
    </row>
    <row r="41" spans="1:3" ht="15" customHeight="1">
      <c r="A41" s="10">
        <v>58425</v>
      </c>
      <c r="B41" s="11" t="s">
        <v>360</v>
      </c>
      <c r="C41" s="12">
        <v>44500000</v>
      </c>
    </row>
    <row r="42" spans="1:3" ht="15" customHeight="1">
      <c r="A42" s="10">
        <v>79402</v>
      </c>
      <c r="B42" s="11" t="s">
        <v>361</v>
      </c>
      <c r="C42" s="12">
        <v>44300000</v>
      </c>
    </row>
    <row r="43" spans="1:3" ht="15" customHeight="1">
      <c r="A43" s="10">
        <v>279238</v>
      </c>
      <c r="B43" s="11" t="s">
        <v>176</v>
      </c>
      <c r="C43" s="12">
        <v>44300000</v>
      </c>
    </row>
    <row r="44" spans="1:3" ht="15" customHeight="1">
      <c r="A44" s="10">
        <v>57889</v>
      </c>
      <c r="B44" s="11" t="s">
        <v>9</v>
      </c>
      <c r="C44" s="12">
        <v>43900000</v>
      </c>
    </row>
    <row r="45" spans="1:3" ht="15" customHeight="1">
      <c r="A45" s="10">
        <v>236987</v>
      </c>
      <c r="B45" s="11" t="s">
        <v>201</v>
      </c>
      <c r="C45" s="12">
        <v>43800000</v>
      </c>
    </row>
    <row r="46" spans="1:3" ht="15" customHeight="1">
      <c r="A46" s="10">
        <v>51128</v>
      </c>
      <c r="B46" s="11" t="s">
        <v>94</v>
      </c>
      <c r="C46" s="12">
        <v>43600000</v>
      </c>
    </row>
    <row r="47" spans="1:3" ht="15" customHeight="1">
      <c r="A47" s="10">
        <v>283210</v>
      </c>
      <c r="B47" s="11" t="s">
        <v>362</v>
      </c>
      <c r="C47" s="12">
        <v>42700000</v>
      </c>
    </row>
    <row r="48" spans="1:3" ht="15" customHeight="1">
      <c r="A48" s="10">
        <v>30787</v>
      </c>
      <c r="B48" s="11" t="s">
        <v>251</v>
      </c>
      <c r="C48" s="12">
        <v>42000000</v>
      </c>
    </row>
    <row r="49" spans="1:3" ht="15" customHeight="1">
      <c r="A49" s="10">
        <v>245530</v>
      </c>
      <c r="B49" s="11" t="s">
        <v>64</v>
      </c>
      <c r="C49" s="12">
        <v>40500000</v>
      </c>
    </row>
    <row r="50" spans="1:3" ht="15" customHeight="1">
      <c r="A50" s="10">
        <v>294947</v>
      </c>
      <c r="B50" s="11" t="s">
        <v>363</v>
      </c>
      <c r="C50" s="12">
        <v>40100000</v>
      </c>
    </row>
    <row r="51" spans="1:3" ht="15" customHeight="1">
      <c r="A51" s="10">
        <v>324380</v>
      </c>
      <c r="B51" s="11" t="s">
        <v>364</v>
      </c>
      <c r="C51" s="12">
        <v>39600000</v>
      </c>
    </row>
    <row r="52" spans="1:3" ht="15" customHeight="1">
      <c r="A52" s="10">
        <v>78098</v>
      </c>
      <c r="B52" s="11" t="s">
        <v>231</v>
      </c>
      <c r="C52" s="12">
        <v>39400000</v>
      </c>
    </row>
    <row r="53" spans="1:3" ht="15" customHeight="1">
      <c r="A53" s="10">
        <v>247872</v>
      </c>
      <c r="B53" s="11" t="s">
        <v>365</v>
      </c>
      <c r="C53" s="12">
        <v>38900000</v>
      </c>
    </row>
    <row r="54" spans="1:3" ht="15" customHeight="1">
      <c r="A54" s="10">
        <v>255250</v>
      </c>
      <c r="B54" s="11" t="s">
        <v>300</v>
      </c>
      <c r="C54" s="12">
        <v>37400000</v>
      </c>
    </row>
    <row r="55" spans="1:3" ht="15" customHeight="1">
      <c r="A55" s="10">
        <v>20662</v>
      </c>
      <c r="B55" s="11" t="s">
        <v>366</v>
      </c>
      <c r="C55" s="12">
        <v>36800000</v>
      </c>
    </row>
    <row r="56" spans="1:3" ht="15" customHeight="1">
      <c r="A56" s="10">
        <v>46885</v>
      </c>
      <c r="B56" s="11" t="s">
        <v>367</v>
      </c>
      <c r="C56" s="12">
        <v>36000000</v>
      </c>
    </row>
    <row r="57" spans="1:3" ht="15" customHeight="1">
      <c r="A57" s="10">
        <v>253997</v>
      </c>
      <c r="B57" s="11" t="s">
        <v>368</v>
      </c>
      <c r="C57" s="12">
        <v>35900000</v>
      </c>
    </row>
    <row r="58" spans="1:3" ht="15" customHeight="1">
      <c r="A58" s="10">
        <v>283169</v>
      </c>
      <c r="B58" s="11" t="s">
        <v>369</v>
      </c>
      <c r="C58" s="12">
        <v>35600000</v>
      </c>
    </row>
    <row r="59" spans="1:3" ht="15" customHeight="1">
      <c r="A59" s="10">
        <v>106344</v>
      </c>
      <c r="B59" s="11" t="s">
        <v>244</v>
      </c>
      <c r="C59" s="12">
        <v>35200000</v>
      </c>
    </row>
    <row r="60" spans="1:3" ht="15" customHeight="1">
      <c r="A60" s="10">
        <v>251183</v>
      </c>
      <c r="B60" s="11" t="s">
        <v>370</v>
      </c>
      <c r="C60" s="12">
        <v>34900000</v>
      </c>
    </row>
    <row r="61" spans="1:3" ht="15" customHeight="1">
      <c r="A61" s="10">
        <v>229332</v>
      </c>
      <c r="B61" s="11" t="s">
        <v>16</v>
      </c>
      <c r="C61" s="12">
        <v>34400000</v>
      </c>
    </row>
    <row r="62" spans="1:3" ht="15" customHeight="1">
      <c r="A62" s="10">
        <v>52885</v>
      </c>
      <c r="B62" s="11" t="s">
        <v>32</v>
      </c>
      <c r="C62" s="12">
        <v>33700000</v>
      </c>
    </row>
    <row r="63" spans="1:3" ht="15" customHeight="1">
      <c r="A63" s="10">
        <v>224293</v>
      </c>
      <c r="B63" s="11" t="s">
        <v>157</v>
      </c>
      <c r="C63" s="12">
        <v>32700000</v>
      </c>
    </row>
    <row r="64" spans="1:3" ht="15" customHeight="1">
      <c r="A64" s="10">
        <v>241636</v>
      </c>
      <c r="B64" s="11" t="s">
        <v>186</v>
      </c>
      <c r="C64" s="12">
        <v>32600000</v>
      </c>
    </row>
    <row r="65" spans="1:3" ht="15" customHeight="1">
      <c r="A65" s="10">
        <v>309966</v>
      </c>
      <c r="B65" s="11" t="s">
        <v>371</v>
      </c>
      <c r="C65" s="12">
        <v>31100000</v>
      </c>
    </row>
    <row r="66" spans="1:3" ht="15" customHeight="1">
      <c r="A66" s="10">
        <v>227634</v>
      </c>
      <c r="B66" s="11" t="s">
        <v>372</v>
      </c>
      <c r="C66" s="12">
        <v>31000000</v>
      </c>
    </row>
    <row r="67" spans="1:3" ht="15" customHeight="1">
      <c r="A67" s="10">
        <v>254011</v>
      </c>
      <c r="B67" s="11" t="s">
        <v>49</v>
      </c>
      <c r="C67" s="12">
        <v>30800000</v>
      </c>
    </row>
    <row r="68" spans="1:3" ht="15" customHeight="1">
      <c r="A68" s="10">
        <v>15776</v>
      </c>
      <c r="B68" s="11" t="s">
        <v>146</v>
      </c>
      <c r="C68" s="12">
        <v>29700000</v>
      </c>
    </row>
    <row r="69" spans="1:3" ht="15" customHeight="1">
      <c r="A69" s="10">
        <v>18454</v>
      </c>
      <c r="B69" s="11" t="s">
        <v>69</v>
      </c>
      <c r="C69" s="12">
        <v>29650000</v>
      </c>
    </row>
    <row r="70" spans="1:3" ht="15" customHeight="1">
      <c r="A70" s="10">
        <v>281141</v>
      </c>
      <c r="B70" s="11" t="s">
        <v>102</v>
      </c>
      <c r="C70" s="12">
        <v>29625000</v>
      </c>
    </row>
    <row r="71" spans="1:3" ht="15" customHeight="1">
      <c r="A71" s="10">
        <v>243286</v>
      </c>
      <c r="B71" s="11" t="s">
        <v>373</v>
      </c>
      <c r="C71" s="12">
        <v>28900000</v>
      </c>
    </row>
    <row r="72" spans="1:3" ht="15" customHeight="1">
      <c r="A72" s="10">
        <v>79015</v>
      </c>
      <c r="B72" s="11" t="s">
        <v>211</v>
      </c>
      <c r="C72" s="12">
        <v>27500000</v>
      </c>
    </row>
    <row r="73" spans="1:3" ht="15" customHeight="1">
      <c r="A73" s="10">
        <v>9342</v>
      </c>
      <c r="B73" s="11" t="s">
        <v>374</v>
      </c>
      <c r="C73" s="12">
        <v>26900000</v>
      </c>
    </row>
    <row r="74" spans="1:3" ht="15" customHeight="1">
      <c r="A74" s="10">
        <v>246979</v>
      </c>
      <c r="B74" s="11" t="s">
        <v>155</v>
      </c>
      <c r="C74" s="12">
        <v>26500000</v>
      </c>
    </row>
    <row r="75" spans="1:3" ht="15" customHeight="1">
      <c r="A75" s="10">
        <v>307293</v>
      </c>
      <c r="B75" s="11" t="s">
        <v>375</v>
      </c>
      <c r="C75" s="12">
        <v>26000000</v>
      </c>
    </row>
    <row r="76" spans="1:3" ht="15" customHeight="1">
      <c r="A76" s="10">
        <v>17753</v>
      </c>
      <c r="B76" s="11" t="s">
        <v>43</v>
      </c>
      <c r="C76" s="12">
        <v>25200000</v>
      </c>
    </row>
    <row r="77" spans="1:3" ht="15" customHeight="1">
      <c r="A77" s="10">
        <v>62990</v>
      </c>
      <c r="B77" s="11" t="s">
        <v>30</v>
      </c>
      <c r="C77" s="12">
        <v>25100000</v>
      </c>
    </row>
    <row r="78" spans="1:3" ht="15" customHeight="1">
      <c r="A78" s="10">
        <v>217416</v>
      </c>
      <c r="B78" s="11" t="s">
        <v>376</v>
      </c>
      <c r="C78" s="12">
        <v>25000000</v>
      </c>
    </row>
    <row r="79" spans="1:3" ht="15" customHeight="1">
      <c r="A79" s="10">
        <v>30786</v>
      </c>
      <c r="B79" s="11" t="s">
        <v>327</v>
      </c>
      <c r="C79" s="12">
        <v>24900000</v>
      </c>
    </row>
    <row r="80" spans="1:3" ht="15" customHeight="1">
      <c r="A80" s="10">
        <v>246058</v>
      </c>
      <c r="B80" s="11" t="s">
        <v>377</v>
      </c>
      <c r="C80" s="12">
        <v>24900000</v>
      </c>
    </row>
    <row r="81" spans="1:3" ht="15" customHeight="1">
      <c r="A81" s="10">
        <v>15928</v>
      </c>
      <c r="B81" s="11" t="s">
        <v>378</v>
      </c>
      <c r="C81" s="12">
        <v>23900000</v>
      </c>
    </row>
    <row r="82" spans="1:3" ht="15" customHeight="1">
      <c r="A82" s="10">
        <v>219603</v>
      </c>
      <c r="B82" s="11" t="s">
        <v>68</v>
      </c>
      <c r="C82" s="12">
        <v>23400000</v>
      </c>
    </row>
    <row r="83" spans="1:3" ht="15" customHeight="1">
      <c r="A83" s="10">
        <v>23248</v>
      </c>
      <c r="B83" s="11" t="s">
        <v>379</v>
      </c>
      <c r="C83" s="12">
        <v>23300000</v>
      </c>
    </row>
    <row r="84" spans="1:3" ht="15" customHeight="1">
      <c r="A84" s="10">
        <v>318464</v>
      </c>
      <c r="B84" s="11" t="s">
        <v>380</v>
      </c>
      <c r="C84" s="12">
        <v>23300000</v>
      </c>
    </row>
    <row r="85" spans="1:3" ht="15" customHeight="1">
      <c r="A85" s="10">
        <v>29794</v>
      </c>
      <c r="B85" s="11" t="s">
        <v>241</v>
      </c>
      <c r="C85" s="12">
        <v>21500000</v>
      </c>
    </row>
    <row r="86" spans="1:3" ht="15" customHeight="1">
      <c r="A86" s="10">
        <v>270850</v>
      </c>
      <c r="B86" s="11" t="s">
        <v>381</v>
      </c>
      <c r="C86" s="12">
        <v>21100000</v>
      </c>
    </row>
    <row r="87" spans="1:3" ht="15" customHeight="1">
      <c r="A87" s="10">
        <v>107412</v>
      </c>
      <c r="B87" s="11" t="s">
        <v>382</v>
      </c>
      <c r="C87" s="12">
        <v>21000000</v>
      </c>
    </row>
    <row r="88" spans="1:3" ht="15" customHeight="1">
      <c r="A88" s="10">
        <v>70682</v>
      </c>
      <c r="B88" s="11" t="s">
        <v>383</v>
      </c>
      <c r="C88" s="12">
        <v>21000000</v>
      </c>
    </row>
    <row r="89" spans="1:3" ht="15" customHeight="1">
      <c r="A89" s="10">
        <v>241436</v>
      </c>
      <c r="B89" s="11" t="s">
        <v>384</v>
      </c>
      <c r="C89" s="12">
        <v>20400000</v>
      </c>
    </row>
    <row r="90" spans="1:3" ht="15" customHeight="1">
      <c r="A90" s="10">
        <v>211021</v>
      </c>
      <c r="B90" s="11" t="s">
        <v>385</v>
      </c>
      <c r="C90" s="12">
        <v>20400000</v>
      </c>
    </row>
    <row r="91" spans="1:3" ht="15" customHeight="1">
      <c r="A91" s="10">
        <v>72610</v>
      </c>
      <c r="B91" s="11" t="s">
        <v>159</v>
      </c>
      <c r="C91" s="12">
        <v>20100000</v>
      </c>
    </row>
    <row r="92" spans="1:3" ht="15" customHeight="1">
      <c r="A92" s="10">
        <v>102771</v>
      </c>
      <c r="B92" s="11" t="s">
        <v>181</v>
      </c>
      <c r="C92" s="12">
        <v>20100000</v>
      </c>
    </row>
    <row r="93" spans="1:3" ht="15" customHeight="1">
      <c r="A93" s="10">
        <v>104775</v>
      </c>
      <c r="B93" s="11" t="s">
        <v>386</v>
      </c>
      <c r="C93" s="12">
        <v>20000000</v>
      </c>
    </row>
    <row r="94" spans="1:3" ht="15" customHeight="1">
      <c r="A94" s="10">
        <v>48760</v>
      </c>
      <c r="B94" s="11" t="s">
        <v>387</v>
      </c>
      <c r="C94" s="12">
        <v>20000000</v>
      </c>
    </row>
    <row r="95" spans="1:3" ht="15" customHeight="1">
      <c r="A95" s="10">
        <v>219942</v>
      </c>
      <c r="B95" s="11" t="s">
        <v>73</v>
      </c>
      <c r="C95" s="12">
        <v>19600000</v>
      </c>
    </row>
    <row r="96" spans="1:3" ht="15" customHeight="1">
      <c r="A96" s="10">
        <v>268943</v>
      </c>
      <c r="B96" s="11" t="s">
        <v>388</v>
      </c>
      <c r="C96" s="12">
        <v>19400000</v>
      </c>
    </row>
    <row r="97" spans="1:3" ht="15" customHeight="1">
      <c r="A97" s="10">
        <v>252829</v>
      </c>
      <c r="B97" s="11" t="s">
        <v>389</v>
      </c>
      <c r="C97" s="12">
        <v>19300000</v>
      </c>
    </row>
    <row r="98" spans="1:3" ht="15" customHeight="1">
      <c r="A98" s="10">
        <v>324176</v>
      </c>
      <c r="B98" s="11" t="s">
        <v>390</v>
      </c>
      <c r="C98" s="12">
        <v>19150000</v>
      </c>
    </row>
    <row r="99" spans="1:3" ht="15" customHeight="1">
      <c r="A99" s="10">
        <v>60108</v>
      </c>
      <c r="B99" s="11" t="s">
        <v>129</v>
      </c>
      <c r="C99" s="12">
        <v>18700000</v>
      </c>
    </row>
    <row r="100" spans="1:3" ht="15" customHeight="1">
      <c r="A100" s="10">
        <v>6833</v>
      </c>
      <c r="B100" s="11" t="s">
        <v>391</v>
      </c>
      <c r="C100" s="12">
        <v>18700000</v>
      </c>
    </row>
    <row r="101" spans="1:3" ht="15" customHeight="1">
      <c r="A101" s="10">
        <v>324081</v>
      </c>
      <c r="B101" s="11" t="s">
        <v>392</v>
      </c>
      <c r="C101" s="12">
        <v>18700000</v>
      </c>
    </row>
    <row r="102" spans="1:3" ht="15" customHeight="1">
      <c r="A102" s="10">
        <v>263251</v>
      </c>
      <c r="B102" s="11" t="s">
        <v>82</v>
      </c>
      <c r="C102" s="12">
        <v>18500000</v>
      </c>
    </row>
    <row r="103" spans="1:3" ht="15" customHeight="1">
      <c r="A103" s="10">
        <v>230017</v>
      </c>
      <c r="B103" s="11" t="s">
        <v>393</v>
      </c>
      <c r="C103" s="12">
        <v>18400000</v>
      </c>
    </row>
    <row r="104" spans="1:3" ht="15" customHeight="1">
      <c r="A104" s="10">
        <v>245286</v>
      </c>
      <c r="B104" s="11" t="s">
        <v>394</v>
      </c>
      <c r="C104" s="12">
        <v>18300000</v>
      </c>
    </row>
    <row r="105" spans="1:3" ht="15" customHeight="1">
      <c r="A105" s="10">
        <v>61517</v>
      </c>
      <c r="B105" s="11" t="s">
        <v>395</v>
      </c>
      <c r="C105" s="12">
        <v>18200000</v>
      </c>
    </row>
    <row r="106" spans="1:3" ht="15" customHeight="1">
      <c r="A106" s="10">
        <v>68321</v>
      </c>
      <c r="B106" s="11" t="s">
        <v>396</v>
      </c>
      <c r="C106" s="12">
        <v>18000000</v>
      </c>
    </row>
    <row r="107" spans="1:3" ht="15" customHeight="1">
      <c r="A107" s="10">
        <v>74406</v>
      </c>
      <c r="B107" s="11" t="s">
        <v>397</v>
      </c>
      <c r="C107" s="12">
        <v>18000000</v>
      </c>
    </row>
    <row r="108" spans="1:3" ht="15" customHeight="1">
      <c r="A108" s="10">
        <v>229012</v>
      </c>
      <c r="B108" s="11" t="s">
        <v>398</v>
      </c>
      <c r="C108" s="12">
        <v>18000000</v>
      </c>
    </row>
    <row r="109" spans="1:3" ht="15" customHeight="1">
      <c r="A109" s="10">
        <v>220064</v>
      </c>
      <c r="B109" s="11" t="s">
        <v>100</v>
      </c>
      <c r="C109" s="12">
        <v>17900000</v>
      </c>
    </row>
    <row r="110" spans="1:3" ht="15" customHeight="1">
      <c r="A110" s="10">
        <v>75691</v>
      </c>
      <c r="B110" s="11" t="s">
        <v>399</v>
      </c>
      <c r="C110" s="12">
        <v>17200000</v>
      </c>
    </row>
    <row r="111" spans="1:3" ht="15" customHeight="1">
      <c r="A111" s="10">
        <v>43703</v>
      </c>
      <c r="B111" s="11" t="s">
        <v>400</v>
      </c>
      <c r="C111" s="12">
        <v>17200000</v>
      </c>
    </row>
    <row r="112" spans="1:3" ht="15" customHeight="1">
      <c r="A112" s="10">
        <v>232421</v>
      </c>
      <c r="B112" s="11" t="s">
        <v>126</v>
      </c>
      <c r="C112" s="12">
        <v>16900000</v>
      </c>
    </row>
    <row r="113" spans="1:3" ht="15" customHeight="1">
      <c r="A113" s="10">
        <v>13743</v>
      </c>
      <c r="B113" s="11" t="s">
        <v>50</v>
      </c>
      <c r="C113" s="12">
        <v>16900000</v>
      </c>
    </row>
    <row r="114" spans="1:3" ht="15" customHeight="1">
      <c r="A114" s="10">
        <v>44802</v>
      </c>
      <c r="B114" s="11" t="s">
        <v>401</v>
      </c>
      <c r="C114" s="12">
        <v>16800000</v>
      </c>
    </row>
    <row r="115" spans="1:3" ht="15" customHeight="1">
      <c r="A115" s="10">
        <v>77424</v>
      </c>
      <c r="B115" s="11" t="s">
        <v>402</v>
      </c>
      <c r="C115" s="12">
        <v>16500000</v>
      </c>
    </row>
    <row r="116" spans="1:3" ht="15" customHeight="1">
      <c r="A116" s="10">
        <v>15471</v>
      </c>
      <c r="B116" s="11" t="s">
        <v>403</v>
      </c>
      <c r="C116" s="12">
        <v>16300000</v>
      </c>
    </row>
    <row r="117" spans="1:3" ht="15" customHeight="1">
      <c r="A117" s="10">
        <v>236782</v>
      </c>
      <c r="B117" s="11" t="s">
        <v>404</v>
      </c>
      <c r="C117" s="12">
        <v>15900000</v>
      </c>
    </row>
    <row r="118" spans="1:3" ht="15" customHeight="1">
      <c r="A118" s="10">
        <v>228340</v>
      </c>
      <c r="B118" s="11" t="s">
        <v>405</v>
      </c>
      <c r="C118" s="12">
        <v>15700000</v>
      </c>
    </row>
    <row r="119" spans="1:3" ht="15" customHeight="1">
      <c r="A119" s="10">
        <v>283488</v>
      </c>
      <c r="B119" s="11" t="s">
        <v>124</v>
      </c>
      <c r="C119" s="12">
        <v>15700000</v>
      </c>
    </row>
    <row r="120" spans="1:3" ht="15" customHeight="1">
      <c r="A120" s="10">
        <v>288575</v>
      </c>
      <c r="B120" s="11" t="s">
        <v>406</v>
      </c>
      <c r="C120" s="12">
        <v>15500000</v>
      </c>
    </row>
    <row r="121" spans="1:3" ht="15" customHeight="1">
      <c r="A121" s="10">
        <v>232530</v>
      </c>
      <c r="B121" s="11" t="s">
        <v>407</v>
      </c>
      <c r="C121" s="12">
        <v>15400000</v>
      </c>
    </row>
    <row r="122" spans="1:3" ht="15" customHeight="1">
      <c r="A122" s="10">
        <v>325359</v>
      </c>
      <c r="B122" s="11" t="s">
        <v>408</v>
      </c>
      <c r="C122" s="12">
        <v>15300000</v>
      </c>
    </row>
    <row r="123" spans="1:3" ht="15" customHeight="1">
      <c r="A123" s="10">
        <v>257557</v>
      </c>
      <c r="B123" s="11" t="s">
        <v>409</v>
      </c>
      <c r="C123" s="12">
        <v>15300000</v>
      </c>
    </row>
    <row r="124" spans="1:3" ht="15" customHeight="1">
      <c r="A124" s="10">
        <v>85281</v>
      </c>
      <c r="B124" s="11" t="s">
        <v>99</v>
      </c>
      <c r="C124" s="12">
        <v>15187500</v>
      </c>
    </row>
    <row r="125" spans="1:3" ht="15" customHeight="1">
      <c r="A125" s="10">
        <v>52472</v>
      </c>
      <c r="B125" s="11" t="s">
        <v>37</v>
      </c>
      <c r="C125" s="12">
        <v>15000000</v>
      </c>
    </row>
    <row r="126" spans="1:3" ht="15" customHeight="1">
      <c r="A126" s="10">
        <v>51910</v>
      </c>
      <c r="B126" s="11" t="s">
        <v>180</v>
      </c>
      <c r="C126" s="12">
        <v>15000000</v>
      </c>
    </row>
    <row r="127" spans="1:3" ht="15" customHeight="1">
      <c r="A127" s="10">
        <v>253918</v>
      </c>
      <c r="B127" s="11" t="s">
        <v>410</v>
      </c>
      <c r="C127" s="12">
        <v>14900000</v>
      </c>
    </row>
    <row r="128" spans="1:3" ht="15" customHeight="1">
      <c r="A128" s="10">
        <v>82677</v>
      </c>
      <c r="B128" s="11" t="s">
        <v>411</v>
      </c>
      <c r="C128" s="12">
        <v>14500000</v>
      </c>
    </row>
    <row r="129" spans="1:3" ht="15" customHeight="1">
      <c r="A129" s="10">
        <v>70538</v>
      </c>
      <c r="B129" s="11" t="s">
        <v>6</v>
      </c>
      <c r="C129" s="12">
        <v>14300000</v>
      </c>
    </row>
    <row r="130" spans="1:3" ht="15" customHeight="1">
      <c r="A130" s="10">
        <v>109444</v>
      </c>
      <c r="B130" s="11" t="s">
        <v>412</v>
      </c>
      <c r="C130" s="12">
        <v>14000000</v>
      </c>
    </row>
    <row r="131" spans="1:3" ht="15" customHeight="1">
      <c r="A131" s="10">
        <v>251956</v>
      </c>
      <c r="B131" s="11" t="s">
        <v>413</v>
      </c>
      <c r="C131" s="12">
        <v>13800000</v>
      </c>
    </row>
    <row r="132" spans="1:3" ht="15" customHeight="1">
      <c r="A132" s="10">
        <v>229298</v>
      </c>
      <c r="B132" s="11" t="s">
        <v>87</v>
      </c>
      <c r="C132" s="12">
        <v>13700000</v>
      </c>
    </row>
    <row r="133" spans="1:3" ht="15" customHeight="1">
      <c r="A133" s="10">
        <v>72374</v>
      </c>
      <c r="B133" s="11" t="s">
        <v>414</v>
      </c>
      <c r="C133" s="12">
        <v>13600000</v>
      </c>
    </row>
    <row r="134" spans="1:3" ht="15" customHeight="1">
      <c r="A134" s="10">
        <v>213006</v>
      </c>
      <c r="B134" s="11" t="s">
        <v>112</v>
      </c>
      <c r="C134" s="12">
        <v>13600000</v>
      </c>
    </row>
    <row r="135" spans="1:3" ht="15" customHeight="1">
      <c r="A135" s="10">
        <v>297141</v>
      </c>
      <c r="B135" s="11" t="s">
        <v>415</v>
      </c>
      <c r="C135" s="12">
        <v>13500000</v>
      </c>
    </row>
    <row r="136" spans="1:3" ht="15" customHeight="1">
      <c r="A136" s="10">
        <v>224626</v>
      </c>
      <c r="B136" s="11" t="s">
        <v>239</v>
      </c>
      <c r="C136" s="12">
        <v>13320000</v>
      </c>
    </row>
    <row r="137" spans="1:3" ht="15" customHeight="1">
      <c r="A137" s="10">
        <v>258664</v>
      </c>
      <c r="B137" s="11" t="s">
        <v>123</v>
      </c>
      <c r="C137" s="12">
        <v>12800000</v>
      </c>
    </row>
    <row r="138" spans="1:3" ht="15" customHeight="1">
      <c r="A138" s="10">
        <v>76482</v>
      </c>
      <c r="B138" s="11" t="s">
        <v>416</v>
      </c>
      <c r="C138" s="12">
        <v>12800000</v>
      </c>
    </row>
    <row r="139" spans="1:3" ht="15" customHeight="1">
      <c r="A139" s="10">
        <v>333338</v>
      </c>
      <c r="B139" s="11" t="s">
        <v>417</v>
      </c>
      <c r="C139" s="12">
        <v>12525000</v>
      </c>
    </row>
    <row r="140" spans="1:3" ht="15" customHeight="1">
      <c r="A140" s="10">
        <v>218806</v>
      </c>
      <c r="B140" s="11" t="s">
        <v>109</v>
      </c>
      <c r="C140" s="12">
        <v>12400000</v>
      </c>
    </row>
    <row r="141" spans="1:3" ht="15" customHeight="1">
      <c r="A141" s="10">
        <v>44817</v>
      </c>
      <c r="B141" s="11" t="s">
        <v>418</v>
      </c>
      <c r="C141" s="12">
        <v>12000000</v>
      </c>
    </row>
    <row r="142" spans="1:3" ht="15" customHeight="1">
      <c r="A142" s="10">
        <v>73787</v>
      </c>
      <c r="B142" s="11" t="s">
        <v>419</v>
      </c>
      <c r="C142" s="12">
        <v>11900000</v>
      </c>
    </row>
    <row r="143" spans="1:3" ht="15" customHeight="1">
      <c r="A143" s="10">
        <v>1423</v>
      </c>
      <c r="B143" s="11" t="s">
        <v>420</v>
      </c>
      <c r="C143" s="12">
        <v>11500000</v>
      </c>
    </row>
    <row r="144" spans="1:3" ht="15" customHeight="1">
      <c r="A144" s="10">
        <v>260362</v>
      </c>
      <c r="B144" s="11" t="s">
        <v>149</v>
      </c>
      <c r="C144" s="12">
        <v>11500000</v>
      </c>
    </row>
    <row r="145" spans="1:3" ht="15" customHeight="1">
      <c r="A145" s="10">
        <v>267870</v>
      </c>
      <c r="B145" s="11" t="s">
        <v>116</v>
      </c>
      <c r="C145" s="12">
        <v>11500000</v>
      </c>
    </row>
    <row r="146" spans="1:3" ht="15" customHeight="1">
      <c r="A146" s="10">
        <v>214414</v>
      </c>
      <c r="B146" s="11" t="s">
        <v>421</v>
      </c>
      <c r="C146" s="12">
        <v>11400000</v>
      </c>
    </row>
    <row r="147" spans="1:3" ht="15" customHeight="1">
      <c r="A147" s="10">
        <v>64868</v>
      </c>
      <c r="B147" s="11" t="s">
        <v>422</v>
      </c>
      <c r="C147" s="12">
        <v>11300000</v>
      </c>
    </row>
    <row r="148" spans="1:3" ht="15" customHeight="1">
      <c r="A148" s="10">
        <v>329351</v>
      </c>
      <c r="B148" s="11" t="s">
        <v>423</v>
      </c>
      <c r="C148" s="12">
        <v>11200000</v>
      </c>
    </row>
    <row r="149" spans="1:3" ht="15" customHeight="1">
      <c r="A149" s="10">
        <v>285665</v>
      </c>
      <c r="B149" s="11" t="s">
        <v>424</v>
      </c>
      <c r="C149" s="12">
        <v>11100000</v>
      </c>
    </row>
    <row r="150" spans="1:3" ht="15" customHeight="1">
      <c r="A150" s="10">
        <v>267181</v>
      </c>
      <c r="B150" s="11" t="s">
        <v>425</v>
      </c>
      <c r="C150" s="12">
        <v>10800000</v>
      </c>
    </row>
    <row r="151" spans="1:3" ht="15" customHeight="1">
      <c r="A151" s="10">
        <v>76608</v>
      </c>
      <c r="B151" s="11" t="s">
        <v>61</v>
      </c>
      <c r="C151" s="12">
        <v>10600000</v>
      </c>
    </row>
    <row r="152" spans="1:3" ht="15" customHeight="1">
      <c r="A152" s="10">
        <v>253604</v>
      </c>
      <c r="B152" s="11" t="s">
        <v>426</v>
      </c>
      <c r="C152" s="12">
        <v>10600000</v>
      </c>
    </row>
    <row r="153" spans="1:3" ht="15" customHeight="1">
      <c r="A153" s="10">
        <v>222309</v>
      </c>
      <c r="B153" s="11" t="s">
        <v>118</v>
      </c>
      <c r="C153" s="12">
        <v>10500000</v>
      </c>
    </row>
    <row r="154" spans="1:3" ht="15" customHeight="1">
      <c r="A154" s="10">
        <v>314228</v>
      </c>
      <c r="B154" s="11" t="s">
        <v>427</v>
      </c>
      <c r="C154" s="12">
        <v>10500000</v>
      </c>
    </row>
    <row r="155" spans="1:3" ht="15" customHeight="1">
      <c r="A155" s="10">
        <v>241471</v>
      </c>
      <c r="B155" s="11" t="s">
        <v>428</v>
      </c>
      <c r="C155" s="12">
        <v>10200000</v>
      </c>
    </row>
    <row r="156" spans="1:3" ht="15" customHeight="1">
      <c r="A156" s="10">
        <v>252873</v>
      </c>
      <c r="B156" s="11" t="s">
        <v>429</v>
      </c>
      <c r="C156" s="12">
        <v>10100000</v>
      </c>
    </row>
    <row r="157" spans="1:3" ht="15" customHeight="1">
      <c r="A157" s="10">
        <v>274929</v>
      </c>
      <c r="B157" s="11" t="s">
        <v>430</v>
      </c>
      <c r="C157" s="12">
        <v>10000000</v>
      </c>
    </row>
    <row r="158" spans="1:3" ht="15" customHeight="1">
      <c r="A158" s="10">
        <v>235403</v>
      </c>
      <c r="B158" s="11" t="s">
        <v>431</v>
      </c>
      <c r="C158" s="12">
        <v>10000000</v>
      </c>
    </row>
    <row r="159" spans="1:3" ht="15" customHeight="1">
      <c r="A159" s="10">
        <v>78505</v>
      </c>
      <c r="B159" s="11" t="s">
        <v>139</v>
      </c>
      <c r="C159" s="12">
        <v>10000000</v>
      </c>
    </row>
    <row r="160" spans="1:3" ht="15" customHeight="1">
      <c r="A160" s="10">
        <v>289449</v>
      </c>
      <c r="B160" s="11" t="s">
        <v>432</v>
      </c>
      <c r="C160" s="12">
        <v>10000000</v>
      </c>
    </row>
    <row r="161" spans="1:3" ht="15" customHeight="1">
      <c r="A161" s="10">
        <v>264367</v>
      </c>
      <c r="B161" s="11" t="s">
        <v>433</v>
      </c>
      <c r="C161" s="12">
        <v>9900000</v>
      </c>
    </row>
    <row r="162" spans="1:3" ht="15" customHeight="1">
      <c r="A162" s="10">
        <v>308761</v>
      </c>
      <c r="B162" s="11" t="s">
        <v>434</v>
      </c>
      <c r="C162" s="12">
        <v>9600000</v>
      </c>
    </row>
    <row r="163" spans="1:3" ht="15" customHeight="1">
      <c r="A163" s="10">
        <v>328006</v>
      </c>
      <c r="B163" s="11" t="s">
        <v>435</v>
      </c>
      <c r="C163" s="12">
        <v>9500000</v>
      </c>
    </row>
    <row r="164" spans="1:3" ht="15" customHeight="1">
      <c r="A164" s="10">
        <v>50869</v>
      </c>
      <c r="B164" s="11" t="s">
        <v>144</v>
      </c>
      <c r="C164" s="12">
        <v>9450000</v>
      </c>
    </row>
    <row r="165" spans="1:3" ht="15" customHeight="1">
      <c r="A165" s="10">
        <v>10645</v>
      </c>
      <c r="B165" s="11" t="s">
        <v>297</v>
      </c>
      <c r="C165" s="12">
        <v>9300000</v>
      </c>
    </row>
    <row r="166" spans="1:3" ht="15" customHeight="1">
      <c r="A166" s="10">
        <v>330918</v>
      </c>
      <c r="B166" s="11" t="s">
        <v>436</v>
      </c>
      <c r="C166" s="12">
        <v>9300000</v>
      </c>
    </row>
    <row r="167" spans="1:3" ht="15" customHeight="1">
      <c r="A167" s="10">
        <v>312792</v>
      </c>
      <c r="B167" s="11" t="s">
        <v>437</v>
      </c>
      <c r="C167" s="12">
        <v>9300000</v>
      </c>
    </row>
    <row r="168" spans="1:3" ht="15" customHeight="1">
      <c r="A168" s="10">
        <v>239117</v>
      </c>
      <c r="B168" s="11" t="s">
        <v>438</v>
      </c>
      <c r="C168" s="12">
        <v>9300000</v>
      </c>
    </row>
    <row r="169" spans="1:3" ht="15" customHeight="1">
      <c r="A169" s="10">
        <v>283577</v>
      </c>
      <c r="B169" s="11" t="s">
        <v>65</v>
      </c>
      <c r="C169" s="12">
        <v>9200000</v>
      </c>
    </row>
    <row r="170" spans="1:3" ht="15" customHeight="1">
      <c r="A170" s="10">
        <v>11364</v>
      </c>
      <c r="B170" s="11" t="s">
        <v>439</v>
      </c>
      <c r="C170" s="12">
        <v>9000000</v>
      </c>
    </row>
    <row r="171" spans="1:3" ht="15" customHeight="1">
      <c r="A171" s="10">
        <v>82054</v>
      </c>
      <c r="B171" s="11" t="s">
        <v>255</v>
      </c>
      <c r="C171" s="12">
        <v>8800000</v>
      </c>
    </row>
    <row r="172" spans="1:3" ht="15" customHeight="1">
      <c r="A172" s="10">
        <v>7024</v>
      </c>
      <c r="B172" s="11" t="s">
        <v>440</v>
      </c>
      <c r="C172" s="12">
        <v>8600000</v>
      </c>
    </row>
    <row r="173" spans="1:3" ht="15" customHeight="1">
      <c r="A173" s="10">
        <v>16770</v>
      </c>
      <c r="B173" s="11" t="s">
        <v>441</v>
      </c>
      <c r="C173" s="12">
        <v>8600000</v>
      </c>
    </row>
    <row r="174" spans="1:3" ht="15" customHeight="1">
      <c r="A174" s="10">
        <v>305250</v>
      </c>
      <c r="B174" s="11" t="s">
        <v>442</v>
      </c>
      <c r="C174" s="12">
        <v>8600000</v>
      </c>
    </row>
    <row r="175" spans="1:3" ht="15" customHeight="1">
      <c r="A175" s="10">
        <v>249624</v>
      </c>
      <c r="B175" s="11" t="s">
        <v>443</v>
      </c>
      <c r="C175" s="12">
        <v>8600000</v>
      </c>
    </row>
    <row r="176" spans="1:3" ht="15" customHeight="1">
      <c r="A176" s="10">
        <v>72600</v>
      </c>
      <c r="B176" s="11" t="s">
        <v>12</v>
      </c>
      <c r="C176" s="12">
        <v>8400000</v>
      </c>
    </row>
    <row r="177" spans="1:3" ht="15" customHeight="1">
      <c r="A177" s="10">
        <v>269750</v>
      </c>
      <c r="B177" s="11" t="s">
        <v>444</v>
      </c>
      <c r="C177" s="12">
        <v>8400000</v>
      </c>
    </row>
    <row r="178" spans="1:3" ht="15" customHeight="1">
      <c r="A178" s="10">
        <v>268304</v>
      </c>
      <c r="B178" s="11" t="s">
        <v>445</v>
      </c>
      <c r="C178" s="12">
        <v>8400000</v>
      </c>
    </row>
    <row r="179" spans="1:3" ht="15" customHeight="1">
      <c r="A179" s="10">
        <v>21795</v>
      </c>
      <c r="B179" s="11" t="s">
        <v>446</v>
      </c>
      <c r="C179" s="12">
        <v>8400000</v>
      </c>
    </row>
    <row r="180" spans="1:3" ht="15" customHeight="1">
      <c r="A180" s="10">
        <v>6941</v>
      </c>
      <c r="B180" s="11" t="s">
        <v>447</v>
      </c>
      <c r="C180" s="12">
        <v>8400000</v>
      </c>
    </row>
    <row r="181" spans="1:3" ht="15" customHeight="1">
      <c r="A181" s="10">
        <v>5416</v>
      </c>
      <c r="B181" s="11" t="s">
        <v>448</v>
      </c>
      <c r="C181" s="12">
        <v>8300000</v>
      </c>
    </row>
    <row r="182" spans="1:3" ht="15" customHeight="1">
      <c r="A182" s="10">
        <v>271295</v>
      </c>
      <c r="B182" s="11" t="s">
        <v>449</v>
      </c>
      <c r="C182" s="12">
        <v>8200000</v>
      </c>
    </row>
    <row r="183" spans="1:3" ht="15" customHeight="1">
      <c r="A183" s="10">
        <v>262534</v>
      </c>
      <c r="B183" s="11" t="s">
        <v>60</v>
      </c>
      <c r="C183" s="12">
        <v>8100000</v>
      </c>
    </row>
    <row r="184" spans="1:3" ht="15" customHeight="1">
      <c r="A184" s="10">
        <v>285920</v>
      </c>
      <c r="B184" s="11" t="s">
        <v>450</v>
      </c>
      <c r="C184" s="12">
        <v>8100000</v>
      </c>
    </row>
    <row r="185" spans="1:3" ht="15" customHeight="1">
      <c r="A185" s="10">
        <v>102542</v>
      </c>
      <c r="B185" s="11" t="s">
        <v>451</v>
      </c>
      <c r="C185" s="12">
        <v>8000000</v>
      </c>
    </row>
    <row r="186" spans="1:3" ht="15" customHeight="1">
      <c r="A186" s="10">
        <v>36752</v>
      </c>
      <c r="B186" s="11" t="s">
        <v>452</v>
      </c>
      <c r="C186" s="12">
        <v>7900000</v>
      </c>
    </row>
    <row r="187" spans="1:3" ht="15" customHeight="1">
      <c r="A187" s="10">
        <v>21085</v>
      </c>
      <c r="B187" s="11" t="s">
        <v>117</v>
      </c>
      <c r="C187" s="12">
        <v>7800000</v>
      </c>
    </row>
    <row r="188" spans="1:3" ht="15" customHeight="1">
      <c r="A188" s="10">
        <v>24295</v>
      </c>
      <c r="B188" s="11" t="s">
        <v>453</v>
      </c>
      <c r="C188" s="12">
        <v>7800000</v>
      </c>
    </row>
    <row r="189" spans="1:3" ht="15" customHeight="1">
      <c r="A189" s="10">
        <v>44679</v>
      </c>
      <c r="B189" s="11" t="s">
        <v>210</v>
      </c>
      <c r="C189" s="12">
        <v>7700000</v>
      </c>
    </row>
    <row r="190" spans="1:3" ht="15" customHeight="1">
      <c r="A190" s="10">
        <v>246329</v>
      </c>
      <c r="B190" s="11" t="s">
        <v>296</v>
      </c>
      <c r="C190" s="12">
        <v>7700000</v>
      </c>
    </row>
    <row r="191" spans="1:3" ht="15" customHeight="1">
      <c r="A191" s="10">
        <v>76459</v>
      </c>
      <c r="B191" s="11" t="s">
        <v>133</v>
      </c>
      <c r="C191" s="12">
        <v>7600000</v>
      </c>
    </row>
    <row r="192" spans="1:3" ht="15" customHeight="1">
      <c r="A192" s="10">
        <v>229301</v>
      </c>
      <c r="B192" s="11" t="s">
        <v>454</v>
      </c>
      <c r="C192" s="12">
        <v>7600000</v>
      </c>
    </row>
    <row r="193" spans="1:3" ht="15" customHeight="1">
      <c r="A193" s="10">
        <v>39392</v>
      </c>
      <c r="B193" s="11" t="s">
        <v>455</v>
      </c>
      <c r="C193" s="12">
        <v>7400000</v>
      </c>
    </row>
    <row r="194" spans="1:3" ht="15" customHeight="1">
      <c r="A194" s="10">
        <v>102736</v>
      </c>
      <c r="B194" s="11" t="s">
        <v>80</v>
      </c>
      <c r="C194" s="12">
        <v>7200000</v>
      </c>
    </row>
    <row r="195" spans="1:3" ht="15" customHeight="1">
      <c r="A195" s="10">
        <v>303025</v>
      </c>
      <c r="B195" s="11" t="s">
        <v>456</v>
      </c>
      <c r="C195" s="12">
        <v>7200000</v>
      </c>
    </row>
    <row r="196" spans="1:3" ht="15" customHeight="1">
      <c r="A196" s="10">
        <v>317525</v>
      </c>
      <c r="B196" s="11" t="s">
        <v>457</v>
      </c>
      <c r="C196" s="12">
        <v>7100000</v>
      </c>
    </row>
    <row r="197" spans="1:3" ht="15" customHeight="1">
      <c r="A197" s="10">
        <v>295097</v>
      </c>
      <c r="B197" s="11" t="s">
        <v>458</v>
      </c>
      <c r="C197" s="12">
        <v>7000000</v>
      </c>
    </row>
    <row r="198" spans="1:3" ht="15" customHeight="1">
      <c r="A198" s="10">
        <v>259335</v>
      </c>
      <c r="B198" s="11" t="s">
        <v>25</v>
      </c>
      <c r="C198" s="12">
        <v>7000000</v>
      </c>
    </row>
    <row r="199" spans="1:3" ht="15" customHeight="1">
      <c r="A199" s="10">
        <v>30567</v>
      </c>
      <c r="B199" s="11" t="s">
        <v>459</v>
      </c>
      <c r="C199" s="12">
        <v>7000000</v>
      </c>
    </row>
    <row r="200" spans="1:3" ht="15" customHeight="1">
      <c r="A200" s="10">
        <v>100412</v>
      </c>
      <c r="B200" s="11" t="s">
        <v>460</v>
      </c>
      <c r="C200" s="12">
        <v>7000000</v>
      </c>
    </row>
    <row r="201" spans="1:3" ht="15" customHeight="1">
      <c r="A201" s="10">
        <v>307777</v>
      </c>
      <c r="B201" s="11" t="s">
        <v>461</v>
      </c>
      <c r="C201" s="12">
        <v>7000000</v>
      </c>
    </row>
    <row r="202" spans="1:3" ht="15" customHeight="1">
      <c r="A202" s="10">
        <v>32092</v>
      </c>
      <c r="B202" s="11" t="s">
        <v>462</v>
      </c>
      <c r="C202" s="12">
        <v>6900000</v>
      </c>
    </row>
    <row r="203" spans="1:3" ht="15" customHeight="1">
      <c r="A203" s="10">
        <v>230733</v>
      </c>
      <c r="B203" s="11" t="s">
        <v>137</v>
      </c>
      <c r="C203" s="12">
        <v>6800000</v>
      </c>
    </row>
    <row r="204" spans="1:3" ht="15" customHeight="1">
      <c r="A204" s="10">
        <v>302627</v>
      </c>
      <c r="B204" s="11" t="s">
        <v>463</v>
      </c>
      <c r="C204" s="12">
        <v>6700000</v>
      </c>
    </row>
    <row r="205" spans="1:3" ht="15" customHeight="1">
      <c r="A205" s="10">
        <v>20504</v>
      </c>
      <c r="B205" s="11" t="s">
        <v>95</v>
      </c>
      <c r="C205" s="12">
        <v>6500000</v>
      </c>
    </row>
    <row r="206" spans="1:3" ht="15" customHeight="1">
      <c r="A206" s="10">
        <v>310525</v>
      </c>
      <c r="B206" s="11" t="s">
        <v>464</v>
      </c>
      <c r="C206" s="12">
        <v>6500000</v>
      </c>
    </row>
    <row r="207" spans="1:3" ht="15" customHeight="1">
      <c r="A207" s="10">
        <v>234753</v>
      </c>
      <c r="B207" s="11" t="s">
        <v>465</v>
      </c>
      <c r="C207" s="12">
        <v>6500000</v>
      </c>
    </row>
    <row r="208" spans="1:3" ht="15" customHeight="1">
      <c r="A208" s="10">
        <v>47225</v>
      </c>
      <c r="B208" s="11" t="s">
        <v>466</v>
      </c>
      <c r="C208" s="12">
        <v>6500000</v>
      </c>
    </row>
    <row r="209" spans="1:3" ht="15" customHeight="1">
      <c r="A209" s="10">
        <v>85400</v>
      </c>
      <c r="B209" s="11" t="s">
        <v>269</v>
      </c>
      <c r="C209" s="12">
        <v>6300000</v>
      </c>
    </row>
    <row r="210" spans="1:3" ht="15" customHeight="1">
      <c r="A210" s="10">
        <v>242779</v>
      </c>
      <c r="B210" s="11" t="s">
        <v>467</v>
      </c>
      <c r="C210" s="12">
        <v>6300000</v>
      </c>
    </row>
    <row r="211" spans="1:3" ht="15" customHeight="1">
      <c r="A211" s="10">
        <v>77648</v>
      </c>
      <c r="B211" s="11" t="s">
        <v>468</v>
      </c>
      <c r="C211" s="12">
        <v>6300000</v>
      </c>
    </row>
    <row r="212" spans="1:3" ht="15" customHeight="1">
      <c r="A212" s="10">
        <v>258877</v>
      </c>
      <c r="B212" s="11" t="s">
        <v>90</v>
      </c>
      <c r="C212" s="12">
        <v>6300000</v>
      </c>
    </row>
    <row r="213" spans="1:3" ht="15" customHeight="1">
      <c r="A213" s="10">
        <v>50372</v>
      </c>
      <c r="B213" s="11" t="s">
        <v>469</v>
      </c>
      <c r="C213" s="12">
        <v>6300000</v>
      </c>
    </row>
    <row r="214" spans="1:3" ht="15" customHeight="1">
      <c r="A214" s="10">
        <v>247695</v>
      </c>
      <c r="B214" s="11" t="s">
        <v>470</v>
      </c>
      <c r="C214" s="12">
        <v>6200000</v>
      </c>
    </row>
    <row r="215" spans="1:3" ht="15" customHeight="1">
      <c r="A215" s="10">
        <v>272762</v>
      </c>
      <c r="B215" s="11" t="s">
        <v>471</v>
      </c>
      <c r="C215" s="12">
        <v>6200000</v>
      </c>
    </row>
    <row r="216" spans="1:3" ht="15" customHeight="1">
      <c r="A216" s="10">
        <v>222336</v>
      </c>
      <c r="B216" s="11" t="s">
        <v>472</v>
      </c>
      <c r="C216" s="12">
        <v>6100000</v>
      </c>
    </row>
    <row r="217" spans="1:3" ht="15" customHeight="1">
      <c r="A217" s="10">
        <v>17137</v>
      </c>
      <c r="B217" s="11" t="s">
        <v>473</v>
      </c>
      <c r="C217" s="12">
        <v>6100000</v>
      </c>
    </row>
    <row r="218" spans="1:3" ht="15" customHeight="1">
      <c r="A218" s="10">
        <v>241498</v>
      </c>
      <c r="B218" s="11" t="s">
        <v>474</v>
      </c>
      <c r="C218" s="12">
        <v>6100000</v>
      </c>
    </row>
    <row r="219" spans="1:3" ht="15" customHeight="1">
      <c r="A219" s="10">
        <v>273141</v>
      </c>
      <c r="B219" s="11" t="s">
        <v>475</v>
      </c>
      <c r="C219" s="12">
        <v>6000000</v>
      </c>
    </row>
    <row r="220" spans="1:3" ht="15" customHeight="1">
      <c r="A220" s="10">
        <v>239714</v>
      </c>
      <c r="B220" s="11" t="s">
        <v>476</v>
      </c>
      <c r="C220" s="12">
        <v>6000000</v>
      </c>
    </row>
    <row r="221" spans="1:3" ht="15" customHeight="1">
      <c r="A221" s="10">
        <v>220869</v>
      </c>
      <c r="B221" s="11" t="s">
        <v>477</v>
      </c>
      <c r="C221" s="12">
        <v>5800000</v>
      </c>
    </row>
    <row r="222" spans="1:3" ht="15" customHeight="1">
      <c r="A222" s="10">
        <v>106187</v>
      </c>
      <c r="B222" s="11" t="s">
        <v>478</v>
      </c>
      <c r="C222" s="12">
        <v>5700000</v>
      </c>
    </row>
    <row r="223" spans="1:3" ht="15" customHeight="1">
      <c r="A223" s="10">
        <v>310974</v>
      </c>
      <c r="B223" s="11" t="s">
        <v>479</v>
      </c>
      <c r="C223" s="12">
        <v>5700000</v>
      </c>
    </row>
    <row r="224" spans="1:3" ht="15" customHeight="1">
      <c r="A224" s="10">
        <v>217504</v>
      </c>
      <c r="B224" s="11" t="s">
        <v>480</v>
      </c>
      <c r="C224" s="12">
        <v>5400000</v>
      </c>
    </row>
    <row r="225" spans="1:3" ht="15" customHeight="1">
      <c r="A225" s="10">
        <v>24751</v>
      </c>
      <c r="B225" s="11" t="s">
        <v>114</v>
      </c>
      <c r="C225" s="12">
        <v>5300000</v>
      </c>
    </row>
    <row r="226" spans="1:3" ht="15" customHeight="1">
      <c r="A226" s="10">
        <v>67563</v>
      </c>
      <c r="B226" s="11" t="s">
        <v>481</v>
      </c>
      <c r="C226" s="12">
        <v>5300000</v>
      </c>
    </row>
    <row r="227" spans="1:3" ht="15" customHeight="1">
      <c r="A227" s="10">
        <v>313869</v>
      </c>
      <c r="B227" s="11" t="s">
        <v>482</v>
      </c>
      <c r="C227" s="12">
        <v>5200000</v>
      </c>
    </row>
    <row r="228" spans="1:3" ht="15" customHeight="1">
      <c r="A228" s="10">
        <v>266835</v>
      </c>
      <c r="B228" s="11" t="s">
        <v>483</v>
      </c>
      <c r="C228" s="12">
        <v>4900000</v>
      </c>
    </row>
    <row r="229" spans="1:3" ht="15" customHeight="1">
      <c r="A229" s="10">
        <v>81323</v>
      </c>
      <c r="B229" s="11" t="s">
        <v>484</v>
      </c>
      <c r="C229" s="12">
        <v>4900000</v>
      </c>
    </row>
    <row r="230" spans="1:3" ht="15" customHeight="1">
      <c r="A230" s="10">
        <v>58632</v>
      </c>
      <c r="B230" s="11" t="s">
        <v>485</v>
      </c>
      <c r="C230" s="12">
        <v>4600000</v>
      </c>
    </row>
    <row r="231" spans="1:3" ht="15" customHeight="1">
      <c r="A231" s="10">
        <v>54431</v>
      </c>
      <c r="B231" s="11" t="s">
        <v>486</v>
      </c>
      <c r="C231" s="12">
        <v>4600000</v>
      </c>
    </row>
    <row r="232" spans="1:3" ht="15" customHeight="1">
      <c r="A232" s="10">
        <v>57037</v>
      </c>
      <c r="B232" s="11" t="s">
        <v>487</v>
      </c>
      <c r="C232" s="12">
        <v>4600000</v>
      </c>
    </row>
    <row r="233" spans="1:3" ht="15" customHeight="1">
      <c r="A233" s="10">
        <v>297640</v>
      </c>
      <c r="B233" s="11" t="s">
        <v>488</v>
      </c>
      <c r="C233" s="12">
        <v>4600000</v>
      </c>
    </row>
    <row r="234" spans="1:3" ht="15" customHeight="1">
      <c r="A234" s="10">
        <v>19702</v>
      </c>
      <c r="B234" s="11" t="s">
        <v>489</v>
      </c>
      <c r="C234" s="12">
        <v>4600000</v>
      </c>
    </row>
    <row r="235" spans="1:3" ht="15" customHeight="1">
      <c r="A235" s="10">
        <v>243749</v>
      </c>
      <c r="B235" s="11" t="s">
        <v>490</v>
      </c>
      <c r="C235" s="12">
        <v>4600000</v>
      </c>
    </row>
    <row r="236" spans="1:3" ht="15" customHeight="1">
      <c r="A236" s="10">
        <v>316141</v>
      </c>
      <c r="B236" s="11" t="s">
        <v>491</v>
      </c>
      <c r="C236" s="12">
        <v>4600000</v>
      </c>
    </row>
    <row r="237" spans="1:3" ht="15" customHeight="1">
      <c r="A237" s="10">
        <v>211603</v>
      </c>
      <c r="B237" s="11" t="s">
        <v>492</v>
      </c>
      <c r="C237" s="12">
        <v>4600000</v>
      </c>
    </row>
    <row r="238" spans="1:3" ht="15" customHeight="1">
      <c r="A238" s="10">
        <v>302691</v>
      </c>
      <c r="B238" s="11" t="s">
        <v>493</v>
      </c>
      <c r="C238" s="12">
        <v>4400000</v>
      </c>
    </row>
    <row r="239" spans="1:3" ht="15" customHeight="1">
      <c r="A239" s="10">
        <v>210582</v>
      </c>
      <c r="B239" s="11" t="s">
        <v>77</v>
      </c>
      <c r="C239" s="12">
        <v>4300000</v>
      </c>
    </row>
    <row r="240" spans="1:3" ht="15" customHeight="1">
      <c r="A240" s="10">
        <v>430</v>
      </c>
      <c r="B240" s="11" t="s">
        <v>494</v>
      </c>
      <c r="C240" s="12">
        <v>4300000</v>
      </c>
    </row>
    <row r="241" spans="1:3" ht="15" customHeight="1">
      <c r="A241" s="10">
        <v>269048</v>
      </c>
      <c r="B241" s="11" t="s">
        <v>495</v>
      </c>
      <c r="C241" s="12">
        <v>4300000</v>
      </c>
    </row>
    <row r="242" spans="1:3" ht="15" customHeight="1">
      <c r="A242" s="10">
        <v>104237</v>
      </c>
      <c r="B242" s="11" t="s">
        <v>496</v>
      </c>
      <c r="C242" s="12">
        <v>4200000</v>
      </c>
    </row>
    <row r="243" spans="1:3" ht="15" customHeight="1">
      <c r="A243" s="10">
        <v>228469</v>
      </c>
      <c r="B243" s="11" t="s">
        <v>497</v>
      </c>
      <c r="C243" s="12">
        <v>4100000</v>
      </c>
    </row>
    <row r="244" spans="1:3" ht="15" customHeight="1">
      <c r="A244" s="10">
        <v>262794</v>
      </c>
      <c r="B244" s="11" t="s">
        <v>20</v>
      </c>
      <c r="C244" s="12">
        <v>4000000</v>
      </c>
    </row>
    <row r="245" spans="1:3" ht="15" customHeight="1">
      <c r="A245" s="10">
        <v>324200</v>
      </c>
      <c r="B245" s="11" t="s">
        <v>498</v>
      </c>
      <c r="C245" s="12">
        <v>4000000</v>
      </c>
    </row>
    <row r="246" spans="1:3" ht="15" customHeight="1">
      <c r="A246" s="10">
        <v>244839</v>
      </c>
      <c r="B246" s="11" t="s">
        <v>499</v>
      </c>
      <c r="C246" s="12">
        <v>3700000</v>
      </c>
    </row>
    <row r="247" spans="1:3" ht="15" customHeight="1">
      <c r="A247" s="10">
        <v>57958</v>
      </c>
      <c r="B247" s="11" t="s">
        <v>500</v>
      </c>
      <c r="C247" s="12">
        <v>3700000</v>
      </c>
    </row>
    <row r="248" spans="1:3" ht="15" customHeight="1">
      <c r="A248" s="10">
        <v>229022</v>
      </c>
      <c r="B248" s="11" t="s">
        <v>501</v>
      </c>
      <c r="C248" s="12">
        <v>3600000</v>
      </c>
    </row>
    <row r="249" spans="1:3" ht="15" customHeight="1">
      <c r="A249" s="10">
        <v>260035</v>
      </c>
      <c r="B249" s="11" t="s">
        <v>106</v>
      </c>
      <c r="C249" s="12">
        <v>3500000</v>
      </c>
    </row>
    <row r="250" spans="1:3" ht="15" customHeight="1">
      <c r="A250" s="10">
        <v>107791</v>
      </c>
      <c r="B250" s="11" t="s">
        <v>502</v>
      </c>
      <c r="C250" s="12">
        <v>3500000</v>
      </c>
    </row>
    <row r="251" spans="1:3" ht="15" customHeight="1">
      <c r="A251" s="10">
        <v>326360</v>
      </c>
      <c r="B251" s="11" t="s">
        <v>503</v>
      </c>
      <c r="C251" s="12">
        <v>3400000</v>
      </c>
    </row>
    <row r="252" spans="1:3" ht="15" customHeight="1">
      <c r="A252" s="10">
        <v>61485</v>
      </c>
      <c r="B252" s="11" t="s">
        <v>504</v>
      </c>
      <c r="C252" s="12">
        <v>3400000</v>
      </c>
    </row>
    <row r="253" spans="1:3" ht="15" customHeight="1">
      <c r="A253" s="10">
        <v>52841</v>
      </c>
      <c r="B253" s="11" t="s">
        <v>505</v>
      </c>
      <c r="C253" s="12">
        <v>3400000</v>
      </c>
    </row>
    <row r="254" spans="1:3" ht="15" customHeight="1">
      <c r="A254" s="10">
        <v>35420</v>
      </c>
      <c r="B254" s="11" t="s">
        <v>276</v>
      </c>
      <c r="C254" s="12">
        <v>3200000</v>
      </c>
    </row>
    <row r="255" spans="1:3" ht="15" customHeight="1">
      <c r="A255" s="10">
        <v>236420</v>
      </c>
      <c r="B255" s="11" t="s">
        <v>506</v>
      </c>
      <c r="C255" s="12">
        <v>3100000</v>
      </c>
    </row>
    <row r="256" spans="1:3" ht="15" customHeight="1">
      <c r="A256" s="10">
        <v>50178</v>
      </c>
      <c r="B256" s="11" t="s">
        <v>507</v>
      </c>
      <c r="C256" s="12">
        <v>3100000</v>
      </c>
    </row>
    <row r="257" spans="1:3" ht="15" customHeight="1">
      <c r="A257" s="10">
        <v>4167</v>
      </c>
      <c r="B257" s="11" t="s">
        <v>508</v>
      </c>
      <c r="C257" s="12">
        <v>3000000</v>
      </c>
    </row>
    <row r="258" spans="1:3" ht="15" customHeight="1">
      <c r="A258" s="10">
        <v>60134</v>
      </c>
      <c r="B258" s="11" t="s">
        <v>509</v>
      </c>
      <c r="C258" s="12">
        <v>3000000</v>
      </c>
    </row>
    <row r="259" spans="1:3" ht="15" customHeight="1">
      <c r="A259" s="10">
        <v>271549</v>
      </c>
      <c r="B259" s="11" t="s">
        <v>281</v>
      </c>
      <c r="C259" s="12">
        <v>3000000</v>
      </c>
    </row>
    <row r="260" spans="1:3" ht="15" customHeight="1">
      <c r="A260" s="10">
        <v>291122</v>
      </c>
      <c r="B260" s="11" t="s">
        <v>510</v>
      </c>
      <c r="C260" s="12">
        <v>2900000</v>
      </c>
    </row>
    <row r="261" spans="1:3" ht="15" customHeight="1">
      <c r="A261" s="10">
        <v>252461</v>
      </c>
      <c r="B261" s="11" t="s">
        <v>101</v>
      </c>
      <c r="C261" s="12">
        <v>2900000</v>
      </c>
    </row>
    <row r="262" spans="1:3" ht="15" customHeight="1">
      <c r="A262" s="10">
        <v>286482</v>
      </c>
      <c r="B262" s="11" t="s">
        <v>268</v>
      </c>
      <c r="C262" s="12">
        <v>2900000</v>
      </c>
    </row>
    <row r="263" spans="1:3" ht="15" customHeight="1">
      <c r="A263" s="10">
        <v>76738</v>
      </c>
      <c r="B263" s="11" t="s">
        <v>511</v>
      </c>
      <c r="C263" s="12">
        <v>2800000</v>
      </c>
    </row>
    <row r="264" spans="1:3" ht="15" customHeight="1">
      <c r="A264" s="10">
        <v>316452</v>
      </c>
      <c r="B264" s="11" t="s">
        <v>512</v>
      </c>
      <c r="C264" s="12">
        <v>2800000</v>
      </c>
    </row>
    <row r="265" spans="1:3" ht="15" customHeight="1">
      <c r="A265" s="10">
        <v>217527</v>
      </c>
      <c r="B265" s="11" t="s">
        <v>513</v>
      </c>
      <c r="C265" s="12">
        <v>2800000</v>
      </c>
    </row>
    <row r="266" spans="1:3" ht="15" customHeight="1">
      <c r="A266" s="10">
        <v>58269</v>
      </c>
      <c r="B266" s="11" t="s">
        <v>72</v>
      </c>
      <c r="C266" s="12">
        <v>2700000</v>
      </c>
    </row>
    <row r="267" spans="1:3" ht="15" customHeight="1">
      <c r="A267" s="10">
        <v>237460</v>
      </c>
      <c r="B267" s="11" t="s">
        <v>514</v>
      </c>
      <c r="C267" s="12">
        <v>2700000</v>
      </c>
    </row>
    <row r="268" spans="1:3" ht="15" customHeight="1">
      <c r="A268" s="10">
        <v>305202</v>
      </c>
      <c r="B268" s="11" t="s">
        <v>515</v>
      </c>
      <c r="C268" s="12">
        <v>2700000</v>
      </c>
    </row>
    <row r="269" spans="1:3" ht="15" customHeight="1">
      <c r="A269" s="10">
        <v>80009</v>
      </c>
      <c r="B269" s="11" t="s">
        <v>14</v>
      </c>
      <c r="C269" s="12">
        <v>2600000</v>
      </c>
    </row>
    <row r="270" spans="1:3" ht="15" customHeight="1">
      <c r="A270" s="10">
        <v>82821</v>
      </c>
      <c r="B270" s="11" t="s">
        <v>516</v>
      </c>
      <c r="C270" s="12">
        <v>2600000</v>
      </c>
    </row>
    <row r="271" spans="1:3" ht="15" customHeight="1">
      <c r="A271" s="10">
        <v>322267</v>
      </c>
      <c r="B271" s="11" t="s">
        <v>517</v>
      </c>
      <c r="C271" s="12">
        <v>2600000</v>
      </c>
    </row>
    <row r="272" spans="1:3" ht="15" customHeight="1">
      <c r="A272" s="10">
        <v>74961</v>
      </c>
      <c r="B272" s="11" t="s">
        <v>518</v>
      </c>
      <c r="C272" s="12">
        <v>2500000</v>
      </c>
    </row>
    <row r="273" spans="1:3" ht="15" customHeight="1">
      <c r="A273" s="10">
        <v>248277</v>
      </c>
      <c r="B273" s="11" t="s">
        <v>519</v>
      </c>
      <c r="C273" s="12">
        <v>2500000</v>
      </c>
    </row>
    <row r="274" spans="1:3" ht="15" customHeight="1">
      <c r="A274" s="10">
        <v>261320</v>
      </c>
      <c r="B274" s="11" t="s">
        <v>520</v>
      </c>
      <c r="C274" s="12">
        <v>2200000</v>
      </c>
    </row>
    <row r="275" spans="1:3" ht="15" customHeight="1">
      <c r="A275" s="10">
        <v>43404</v>
      </c>
      <c r="B275" s="11" t="s">
        <v>521</v>
      </c>
      <c r="C275" s="12">
        <v>2100000</v>
      </c>
    </row>
    <row r="276" spans="1:3" ht="15" customHeight="1">
      <c r="A276" s="10">
        <v>285936</v>
      </c>
      <c r="B276" s="11" t="s">
        <v>522</v>
      </c>
      <c r="C276" s="12">
        <v>2100000</v>
      </c>
    </row>
    <row r="277" spans="1:3" ht="15" customHeight="1">
      <c r="A277" s="10">
        <v>37863</v>
      </c>
      <c r="B277" s="11" t="s">
        <v>92</v>
      </c>
      <c r="C277" s="12">
        <v>2000000</v>
      </c>
    </row>
    <row r="278" spans="1:3" ht="15" customHeight="1">
      <c r="A278" s="10">
        <v>241711</v>
      </c>
      <c r="B278" s="11" t="s">
        <v>523</v>
      </c>
      <c r="C278" s="12">
        <v>1900000</v>
      </c>
    </row>
    <row r="279" spans="1:3" ht="15" customHeight="1">
      <c r="A279" s="10">
        <v>277084</v>
      </c>
      <c r="B279" s="11" t="s">
        <v>524</v>
      </c>
      <c r="C279" s="12">
        <v>1900000</v>
      </c>
    </row>
    <row r="280" spans="1:3" ht="15" customHeight="1">
      <c r="A280" s="10">
        <v>216484</v>
      </c>
      <c r="B280" s="11" t="s">
        <v>47</v>
      </c>
      <c r="C280" s="12">
        <v>1800000</v>
      </c>
    </row>
    <row r="281" spans="1:3" ht="15" customHeight="1">
      <c r="A281" s="10">
        <v>318244</v>
      </c>
      <c r="B281" s="11" t="s">
        <v>525</v>
      </c>
      <c r="C281" s="12">
        <v>1800000</v>
      </c>
    </row>
    <row r="282" spans="1:3" ht="15" customHeight="1">
      <c r="A282" s="10">
        <v>238784</v>
      </c>
      <c r="B282" s="11" t="s">
        <v>526</v>
      </c>
      <c r="C282" s="12">
        <v>1800000</v>
      </c>
    </row>
    <row r="283" spans="1:3" ht="15" customHeight="1">
      <c r="A283" s="10">
        <v>322372</v>
      </c>
      <c r="B283" s="11" t="s">
        <v>527</v>
      </c>
      <c r="C283" s="12">
        <v>1800000</v>
      </c>
    </row>
    <row r="284" spans="1:3" ht="15" customHeight="1">
      <c r="A284" s="10">
        <v>35046</v>
      </c>
      <c r="B284" s="11" t="s">
        <v>528</v>
      </c>
      <c r="C284" s="12">
        <v>1775000</v>
      </c>
    </row>
    <row r="285" spans="1:3" ht="15" customHeight="1">
      <c r="A285" s="10">
        <v>290054</v>
      </c>
      <c r="B285" s="11" t="s">
        <v>529</v>
      </c>
      <c r="C285" s="12">
        <v>1700000</v>
      </c>
    </row>
    <row r="286" spans="1:3" ht="15" customHeight="1">
      <c r="A286" s="10">
        <v>236471</v>
      </c>
      <c r="B286" s="11" t="s">
        <v>530</v>
      </c>
      <c r="C286" s="12">
        <v>1700000</v>
      </c>
    </row>
    <row r="287" spans="1:3" ht="15" customHeight="1">
      <c r="A287" s="10">
        <v>81658</v>
      </c>
      <c r="B287" s="11" t="s">
        <v>531</v>
      </c>
      <c r="C287" s="12">
        <v>1700000</v>
      </c>
    </row>
    <row r="288" spans="1:3" ht="15" customHeight="1">
      <c r="A288" s="10">
        <v>268215</v>
      </c>
      <c r="B288" s="11" t="s">
        <v>532</v>
      </c>
      <c r="C288" s="12">
        <v>1700000</v>
      </c>
    </row>
    <row r="289" spans="1:3" ht="15" customHeight="1">
      <c r="A289" s="10">
        <v>255099</v>
      </c>
      <c r="B289" s="11" t="s">
        <v>316</v>
      </c>
      <c r="C289" s="12">
        <v>1600000</v>
      </c>
    </row>
    <row r="290" spans="1:3" ht="15" customHeight="1">
      <c r="A290" s="10">
        <v>42308</v>
      </c>
      <c r="B290" s="11" t="s">
        <v>533</v>
      </c>
      <c r="C290" s="12">
        <v>1500000</v>
      </c>
    </row>
    <row r="291" spans="1:3" ht="15" customHeight="1">
      <c r="A291" s="10">
        <v>321752</v>
      </c>
      <c r="B291" s="11" t="s">
        <v>534</v>
      </c>
      <c r="C291" s="12">
        <v>1500000</v>
      </c>
    </row>
    <row r="292" spans="1:3" ht="15" customHeight="1">
      <c r="A292" s="10">
        <v>269681</v>
      </c>
      <c r="B292" s="11" t="s">
        <v>535</v>
      </c>
      <c r="C292" s="12">
        <v>1400000</v>
      </c>
    </row>
    <row r="293" spans="1:3" ht="15" customHeight="1">
      <c r="A293" s="10">
        <v>52161</v>
      </c>
      <c r="B293" s="11" t="s">
        <v>536</v>
      </c>
      <c r="C293" s="12">
        <v>1400000</v>
      </c>
    </row>
    <row r="294" spans="1:3" ht="15" customHeight="1">
      <c r="A294" s="10">
        <v>260245</v>
      </c>
      <c r="B294" s="11" t="s">
        <v>537</v>
      </c>
      <c r="C294" s="12">
        <v>1400000</v>
      </c>
    </row>
    <row r="295" spans="1:3" ht="15" customHeight="1">
      <c r="A295" s="10">
        <v>50702</v>
      </c>
      <c r="B295" s="11" t="s">
        <v>538</v>
      </c>
      <c r="C295" s="12">
        <v>1400000</v>
      </c>
    </row>
    <row r="296" spans="1:3" ht="15" customHeight="1">
      <c r="A296" s="10">
        <v>276685</v>
      </c>
      <c r="B296" s="11" t="s">
        <v>539</v>
      </c>
      <c r="C296" s="12">
        <v>1400000</v>
      </c>
    </row>
    <row r="297" spans="1:3" ht="15" customHeight="1">
      <c r="A297" s="10">
        <v>240364</v>
      </c>
      <c r="B297" s="11" t="s">
        <v>540</v>
      </c>
      <c r="C297" s="12">
        <v>1400000</v>
      </c>
    </row>
    <row r="298" spans="1:3" ht="15" customHeight="1">
      <c r="A298" s="10">
        <v>71151</v>
      </c>
      <c r="B298" s="11" t="s">
        <v>541</v>
      </c>
      <c r="C298" s="12">
        <v>1400000</v>
      </c>
    </row>
    <row r="299" spans="1:3" ht="15" customHeight="1">
      <c r="A299" s="10">
        <v>30895</v>
      </c>
      <c r="B299" s="11" t="s">
        <v>542</v>
      </c>
      <c r="C299" s="12">
        <v>1300000</v>
      </c>
    </row>
    <row r="300" spans="1:3" ht="15" customHeight="1">
      <c r="A300" s="10">
        <v>254505</v>
      </c>
      <c r="B300" s="11" t="s">
        <v>132</v>
      </c>
      <c r="C300" s="12">
        <v>1300000</v>
      </c>
    </row>
    <row r="301" spans="1:3" ht="15" customHeight="1">
      <c r="A301" s="10">
        <v>37781</v>
      </c>
      <c r="B301" s="11" t="s">
        <v>543</v>
      </c>
      <c r="C301" s="12">
        <v>1300000</v>
      </c>
    </row>
    <row r="302" spans="1:3" ht="15" customHeight="1">
      <c r="A302" s="10">
        <v>281480</v>
      </c>
      <c r="B302" s="11" t="s">
        <v>544</v>
      </c>
      <c r="C302" s="12">
        <v>1300000</v>
      </c>
    </row>
    <row r="303" spans="1:3" ht="15" customHeight="1">
      <c r="A303" s="10">
        <v>225503</v>
      </c>
      <c r="B303" s="11" t="s">
        <v>545</v>
      </c>
      <c r="C303" s="12">
        <v>1200000</v>
      </c>
    </row>
    <row r="304" spans="1:3" ht="15" customHeight="1">
      <c r="A304" s="10">
        <v>84618</v>
      </c>
      <c r="B304" s="11" t="s">
        <v>546</v>
      </c>
      <c r="C304" s="12">
        <v>1100000</v>
      </c>
    </row>
    <row r="305" spans="1:3" ht="15" customHeight="1">
      <c r="A305" s="10">
        <v>241512</v>
      </c>
      <c r="B305" s="11" t="s">
        <v>547</v>
      </c>
      <c r="C305" s="12">
        <v>1100000</v>
      </c>
    </row>
    <row r="306" spans="1:3" ht="15" customHeight="1">
      <c r="A306" s="10">
        <v>63682</v>
      </c>
      <c r="B306" s="11" t="s">
        <v>548</v>
      </c>
      <c r="C306" s="12">
        <v>1100000</v>
      </c>
    </row>
    <row r="307" spans="1:3" ht="15" customHeight="1">
      <c r="A307" s="10">
        <v>223324</v>
      </c>
      <c r="B307" s="11" t="s">
        <v>549</v>
      </c>
      <c r="C307" s="12">
        <v>1000000</v>
      </c>
    </row>
    <row r="308" spans="1:3" ht="15" customHeight="1">
      <c r="A308" s="10">
        <v>17626</v>
      </c>
      <c r="B308" s="11" t="s">
        <v>550</v>
      </c>
      <c r="C308" s="12">
        <v>1000000</v>
      </c>
    </row>
    <row r="309" spans="1:3" ht="15" customHeight="1">
      <c r="A309" s="10">
        <v>222170</v>
      </c>
      <c r="B309" s="11" t="s">
        <v>551</v>
      </c>
      <c r="C309" s="12">
        <v>1000000</v>
      </c>
    </row>
    <row r="310" spans="1:3" ht="15" customHeight="1">
      <c r="A310" s="10">
        <v>266742</v>
      </c>
      <c r="B310" s="11" t="s">
        <v>552</v>
      </c>
      <c r="C310" s="12">
        <v>1000000</v>
      </c>
    </row>
    <row r="311" spans="1:3" ht="15" customHeight="1">
      <c r="A311" s="10">
        <v>35329</v>
      </c>
      <c r="B311" s="11" t="s">
        <v>289</v>
      </c>
      <c r="C311" s="12">
        <v>925000</v>
      </c>
    </row>
    <row r="312" spans="1:3" ht="15" customHeight="1">
      <c r="A312" s="10">
        <v>288522</v>
      </c>
      <c r="B312" s="11" t="s">
        <v>553</v>
      </c>
      <c r="C312" s="12">
        <v>900000</v>
      </c>
    </row>
    <row r="313" spans="1:3" ht="15" customHeight="1">
      <c r="A313" s="10">
        <v>229917</v>
      </c>
      <c r="B313" s="11" t="s">
        <v>63</v>
      </c>
      <c r="C313" s="12">
        <v>900000</v>
      </c>
    </row>
    <row r="314" spans="1:3" ht="15" customHeight="1">
      <c r="A314" s="10">
        <v>322577</v>
      </c>
      <c r="B314" s="11" t="s">
        <v>554</v>
      </c>
      <c r="C314" s="12">
        <v>900000</v>
      </c>
    </row>
    <row r="315" spans="1:3" ht="15" customHeight="1">
      <c r="A315" s="10">
        <v>310768</v>
      </c>
      <c r="B315" s="11" t="s">
        <v>555</v>
      </c>
      <c r="C315" s="12">
        <v>900000</v>
      </c>
    </row>
    <row r="316" spans="1:3" ht="15" customHeight="1">
      <c r="A316" s="10">
        <v>25314</v>
      </c>
      <c r="B316" s="11" t="s">
        <v>556</v>
      </c>
      <c r="C316" s="12">
        <v>900000</v>
      </c>
    </row>
    <row r="317" spans="1:3" ht="15" customHeight="1">
      <c r="A317" s="10">
        <v>241817</v>
      </c>
      <c r="B317" s="11" t="s">
        <v>557</v>
      </c>
      <c r="C317" s="12">
        <v>900000</v>
      </c>
    </row>
    <row r="318" spans="1:3" ht="15" customHeight="1">
      <c r="A318" s="10">
        <v>314401</v>
      </c>
      <c r="B318" s="11" t="s">
        <v>558</v>
      </c>
      <c r="C318" s="12">
        <v>800000</v>
      </c>
    </row>
    <row r="319" spans="1:3" ht="15" customHeight="1">
      <c r="A319" s="10">
        <v>78883</v>
      </c>
      <c r="B319" s="11" t="s">
        <v>559</v>
      </c>
      <c r="C319" s="12">
        <v>800000</v>
      </c>
    </row>
    <row r="320" spans="1:3" ht="15" customHeight="1">
      <c r="A320" s="10">
        <v>336501</v>
      </c>
      <c r="B320" s="11" t="s">
        <v>560</v>
      </c>
      <c r="C320" s="12">
        <v>700000</v>
      </c>
    </row>
    <row r="321" spans="1:3" ht="15" customHeight="1">
      <c r="A321" s="10">
        <v>269411</v>
      </c>
      <c r="B321" s="11" t="s">
        <v>561</v>
      </c>
      <c r="C321" s="12">
        <v>700000</v>
      </c>
    </row>
    <row r="322" spans="1:3" ht="15" customHeight="1">
      <c r="A322" s="10">
        <v>19832</v>
      </c>
      <c r="B322" s="11" t="s">
        <v>562</v>
      </c>
      <c r="C322" s="12">
        <v>550000</v>
      </c>
    </row>
    <row r="323" spans="1:3" ht="15" customHeight="1">
      <c r="A323" s="10">
        <v>243363</v>
      </c>
      <c r="B323" s="11" t="s">
        <v>563</v>
      </c>
      <c r="C323" s="12">
        <v>500000</v>
      </c>
    </row>
    <row r="324" spans="1:3" ht="15" customHeight="1">
      <c r="A324" s="10">
        <v>238259</v>
      </c>
      <c r="B324" s="11" t="s">
        <v>564</v>
      </c>
      <c r="C324" s="12">
        <v>500000</v>
      </c>
    </row>
    <row r="325" spans="1:3" ht="15" customHeight="1">
      <c r="A325" s="10">
        <v>34432</v>
      </c>
      <c r="B325" s="11" t="s">
        <v>96</v>
      </c>
      <c r="C325" s="12">
        <v>400000</v>
      </c>
    </row>
    <row r="326" spans="1:3" ht="15" customHeight="1">
      <c r="A326" s="10">
        <v>229964</v>
      </c>
      <c r="B326" s="11" t="s">
        <v>565</v>
      </c>
      <c r="C326" s="12">
        <v>400000</v>
      </c>
    </row>
    <row r="327" spans="1:3" ht="15" customHeight="1">
      <c r="A327" s="10">
        <v>234455</v>
      </c>
      <c r="B327" s="11" t="s">
        <v>46</v>
      </c>
      <c r="C327" s="12">
        <v>250000</v>
      </c>
    </row>
    <row r="328" ht="15">
      <c r="C328" s="13">
        <f>SUM(C2:C327)</f>
        <v>5834345000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0"/>
  <sheetViews>
    <sheetView workbookViewId="0" topLeftCell="A1">
      <selection activeCell="B2" sqref="B2:B4"/>
    </sheetView>
  </sheetViews>
  <sheetFormatPr defaultColWidth="9.140625" defaultRowHeight="15"/>
  <cols>
    <col min="1" max="2" width="19.00390625" style="0" customWidth="1"/>
    <col min="3" max="3" width="19.00390625" style="13" customWidth="1"/>
  </cols>
  <sheetData>
    <row r="1" spans="1:3" ht="15">
      <c r="A1" s="14" t="s">
        <v>0</v>
      </c>
      <c r="B1" s="14" t="s">
        <v>1</v>
      </c>
      <c r="C1" s="15" t="s">
        <v>2</v>
      </c>
    </row>
    <row r="2" spans="1:3" ht="15" customHeight="1">
      <c r="A2" s="16">
        <v>240489</v>
      </c>
      <c r="B2" s="17" t="s">
        <v>17</v>
      </c>
      <c r="C2" s="18">
        <v>100000000</v>
      </c>
    </row>
    <row r="3" spans="1:3" ht="15" customHeight="1">
      <c r="A3" s="16">
        <v>40848</v>
      </c>
      <c r="B3" s="17" t="s">
        <v>42</v>
      </c>
      <c r="C3" s="18">
        <v>100000000</v>
      </c>
    </row>
    <row r="4" spans="1:3" ht="15" customHeight="1">
      <c r="A4" s="16">
        <v>246631</v>
      </c>
      <c r="B4" s="17" t="s">
        <v>349</v>
      </c>
      <c r="C4" s="18">
        <v>100000000</v>
      </c>
    </row>
    <row r="5" spans="1:3" ht="15" customHeight="1">
      <c r="A5" s="16">
        <v>58425</v>
      </c>
      <c r="B5" s="17" t="s">
        <v>360</v>
      </c>
      <c r="C5" s="18">
        <v>93300000</v>
      </c>
    </row>
    <row r="6" spans="1:3" ht="15" customHeight="1">
      <c r="A6" s="16">
        <v>285920</v>
      </c>
      <c r="B6" s="17" t="s">
        <v>450</v>
      </c>
      <c r="C6" s="18">
        <v>91700000</v>
      </c>
    </row>
    <row r="7" spans="1:3" ht="15" customHeight="1">
      <c r="A7" s="16">
        <v>37480</v>
      </c>
      <c r="B7" s="17" t="s">
        <v>7</v>
      </c>
      <c r="C7" s="18">
        <v>88900000</v>
      </c>
    </row>
    <row r="8" spans="1:3" ht="15" customHeight="1">
      <c r="A8" s="16">
        <v>294947</v>
      </c>
      <c r="B8" s="17" t="s">
        <v>363</v>
      </c>
      <c r="C8" s="18">
        <v>86300000</v>
      </c>
    </row>
    <row r="9" spans="1:3" ht="15" customHeight="1">
      <c r="A9" s="16">
        <v>220489</v>
      </c>
      <c r="B9" s="17" t="s">
        <v>566</v>
      </c>
      <c r="C9" s="18">
        <v>81800000</v>
      </c>
    </row>
    <row r="10" spans="1:3" ht="15" customHeight="1">
      <c r="A10" s="16">
        <v>336563</v>
      </c>
      <c r="B10" s="17" t="s">
        <v>567</v>
      </c>
      <c r="C10" s="18">
        <v>80200000</v>
      </c>
    </row>
    <row r="11" spans="1:3" ht="15" customHeight="1">
      <c r="A11" s="16">
        <v>249564</v>
      </c>
      <c r="B11" s="17" t="s">
        <v>169</v>
      </c>
      <c r="C11" s="18">
        <v>79600000</v>
      </c>
    </row>
    <row r="12" spans="1:3" ht="15" customHeight="1">
      <c r="A12" s="16">
        <v>22540</v>
      </c>
      <c r="B12" s="17" t="s">
        <v>40</v>
      </c>
      <c r="C12" s="18">
        <v>79100000</v>
      </c>
    </row>
    <row r="13" spans="1:3" ht="15" customHeight="1">
      <c r="A13" s="16">
        <v>237149</v>
      </c>
      <c r="B13" s="17" t="s">
        <v>568</v>
      </c>
      <c r="C13" s="18">
        <v>75800000</v>
      </c>
    </row>
    <row r="14" spans="1:3" ht="15" customHeight="1">
      <c r="A14" s="16">
        <v>213364</v>
      </c>
      <c r="B14" s="17" t="s">
        <v>31</v>
      </c>
      <c r="C14" s="18">
        <v>73600000</v>
      </c>
    </row>
    <row r="15" spans="1:3" ht="15" customHeight="1">
      <c r="A15" s="16">
        <v>315028</v>
      </c>
      <c r="B15" s="17" t="s">
        <v>351</v>
      </c>
      <c r="C15" s="18">
        <v>72500000</v>
      </c>
    </row>
    <row r="16" spans="1:3" ht="15" customHeight="1">
      <c r="A16" s="16">
        <v>325511</v>
      </c>
      <c r="B16" s="17" t="s">
        <v>569</v>
      </c>
      <c r="C16" s="18">
        <v>69400000</v>
      </c>
    </row>
    <row r="17" spans="1:3" ht="15" customHeight="1">
      <c r="A17" s="16">
        <v>43314</v>
      </c>
      <c r="B17" s="17" t="s">
        <v>570</v>
      </c>
      <c r="C17" s="18">
        <v>68500000</v>
      </c>
    </row>
    <row r="18" spans="1:3" ht="15" customHeight="1">
      <c r="A18" s="16">
        <v>260035</v>
      </c>
      <c r="B18" s="17" t="s">
        <v>106</v>
      </c>
      <c r="C18" s="18">
        <v>67500000</v>
      </c>
    </row>
    <row r="19" spans="1:3" ht="15" customHeight="1">
      <c r="A19" s="16">
        <v>238390</v>
      </c>
      <c r="B19" s="17" t="s">
        <v>3</v>
      </c>
      <c r="C19" s="18">
        <v>65500000</v>
      </c>
    </row>
    <row r="20" spans="1:3" ht="15" customHeight="1">
      <c r="A20" s="16">
        <v>4429</v>
      </c>
      <c r="B20" s="17" t="s">
        <v>571</v>
      </c>
      <c r="C20" s="18">
        <v>65000000</v>
      </c>
    </row>
    <row r="21" spans="1:3" ht="15" customHeight="1">
      <c r="A21" s="16">
        <v>106514</v>
      </c>
      <c r="B21" s="17" t="s">
        <v>22</v>
      </c>
      <c r="C21" s="18">
        <v>64600000</v>
      </c>
    </row>
    <row r="22" spans="1:3" ht="15" customHeight="1">
      <c r="A22" s="16">
        <v>289628</v>
      </c>
      <c r="B22" s="17" t="s">
        <v>345</v>
      </c>
      <c r="C22" s="18">
        <v>64400000</v>
      </c>
    </row>
    <row r="23" spans="1:3" ht="15" customHeight="1">
      <c r="A23" s="16">
        <v>261724</v>
      </c>
      <c r="B23" s="17" t="s">
        <v>342</v>
      </c>
      <c r="C23" s="18">
        <v>56000000</v>
      </c>
    </row>
    <row r="24" spans="1:3" ht="15" customHeight="1">
      <c r="A24" s="16">
        <v>72600</v>
      </c>
      <c r="B24" s="17" t="s">
        <v>12</v>
      </c>
      <c r="C24" s="18">
        <v>55800000</v>
      </c>
    </row>
    <row r="25" spans="1:3" ht="15" customHeight="1">
      <c r="A25" s="16">
        <v>323970</v>
      </c>
      <c r="B25" s="17" t="s">
        <v>572</v>
      </c>
      <c r="C25" s="18">
        <v>53700000</v>
      </c>
    </row>
    <row r="26" spans="1:3" ht="15" customHeight="1">
      <c r="A26" s="16">
        <v>320522</v>
      </c>
      <c r="B26" s="17" t="s">
        <v>353</v>
      </c>
      <c r="C26" s="18">
        <v>53400000</v>
      </c>
    </row>
    <row r="27" spans="1:3" ht="15" customHeight="1">
      <c r="A27" s="16">
        <v>23248</v>
      </c>
      <c r="B27" s="17" t="s">
        <v>379</v>
      </c>
      <c r="C27" s="18">
        <v>53200000</v>
      </c>
    </row>
    <row r="28" spans="1:3" ht="15" customHeight="1">
      <c r="A28" s="16">
        <v>251183</v>
      </c>
      <c r="B28" s="17" t="s">
        <v>370</v>
      </c>
      <c r="C28" s="18">
        <v>51600000</v>
      </c>
    </row>
    <row r="29" spans="1:3" ht="15" customHeight="1">
      <c r="A29" s="16">
        <v>47999</v>
      </c>
      <c r="B29" s="17" t="s">
        <v>338</v>
      </c>
      <c r="C29" s="18">
        <v>49400000</v>
      </c>
    </row>
    <row r="30" spans="1:3" ht="15" customHeight="1">
      <c r="A30" s="16">
        <v>220049</v>
      </c>
      <c r="B30" s="17" t="s">
        <v>48</v>
      </c>
      <c r="C30" s="18">
        <v>48800000</v>
      </c>
    </row>
    <row r="31" spans="1:3" ht="15" customHeight="1">
      <c r="A31" s="16">
        <v>44173</v>
      </c>
      <c r="B31" s="17" t="s">
        <v>573</v>
      </c>
      <c r="C31" s="18">
        <v>48400000</v>
      </c>
    </row>
    <row r="32" spans="1:3" ht="15" customHeight="1">
      <c r="A32" s="16">
        <v>324081</v>
      </c>
      <c r="B32" s="17" t="s">
        <v>392</v>
      </c>
      <c r="C32" s="18">
        <v>48400000</v>
      </c>
    </row>
    <row r="33" spans="1:3" ht="15" customHeight="1">
      <c r="A33" s="16">
        <v>259335</v>
      </c>
      <c r="B33" s="17" t="s">
        <v>25</v>
      </c>
      <c r="C33" s="18">
        <v>48400000</v>
      </c>
    </row>
    <row r="34" spans="1:3" ht="15" customHeight="1">
      <c r="A34" s="16">
        <v>233741</v>
      </c>
      <c r="B34" s="17" t="s">
        <v>115</v>
      </c>
      <c r="C34" s="18">
        <v>48300000</v>
      </c>
    </row>
    <row r="35" spans="1:3" ht="15" customHeight="1">
      <c r="A35" s="16">
        <v>280163</v>
      </c>
      <c r="B35" s="17" t="s">
        <v>574</v>
      </c>
      <c r="C35" s="18">
        <v>47000000</v>
      </c>
    </row>
    <row r="36" spans="1:3" ht="15" customHeight="1">
      <c r="A36" s="16">
        <v>47384</v>
      </c>
      <c r="B36" s="17" t="s">
        <v>575</v>
      </c>
      <c r="C36" s="18">
        <v>44900000</v>
      </c>
    </row>
    <row r="37" spans="1:3" ht="15" customHeight="1">
      <c r="A37" s="16">
        <v>75691</v>
      </c>
      <c r="B37" s="17" t="s">
        <v>399</v>
      </c>
      <c r="C37" s="18">
        <v>44200000</v>
      </c>
    </row>
    <row r="38" spans="1:3" ht="15" customHeight="1">
      <c r="A38" s="16">
        <v>272762</v>
      </c>
      <c r="B38" s="17" t="s">
        <v>471</v>
      </c>
      <c r="C38" s="18">
        <v>43800000</v>
      </c>
    </row>
    <row r="39" spans="1:3" ht="15" customHeight="1">
      <c r="A39" s="16">
        <v>285233</v>
      </c>
      <c r="B39" s="17" t="s">
        <v>576</v>
      </c>
      <c r="C39" s="18">
        <v>43000000</v>
      </c>
    </row>
    <row r="40" spans="1:3" ht="15" customHeight="1">
      <c r="A40" s="16">
        <v>107412</v>
      </c>
      <c r="B40" s="17" t="s">
        <v>382</v>
      </c>
      <c r="C40" s="18">
        <v>41800000</v>
      </c>
    </row>
    <row r="41" spans="1:3" ht="15" customHeight="1">
      <c r="A41" s="16">
        <v>218922</v>
      </c>
      <c r="B41" s="17" t="s">
        <v>577</v>
      </c>
      <c r="C41" s="18">
        <v>41400000</v>
      </c>
    </row>
    <row r="42" spans="1:3" ht="15" customHeight="1">
      <c r="A42" s="16">
        <v>288522</v>
      </c>
      <c r="B42" s="17" t="s">
        <v>578</v>
      </c>
      <c r="C42" s="18">
        <v>41300000</v>
      </c>
    </row>
    <row r="43" spans="1:3" ht="15" customHeight="1">
      <c r="A43" s="16">
        <v>258664</v>
      </c>
      <c r="B43" s="17" t="s">
        <v>123</v>
      </c>
      <c r="C43" s="18">
        <v>40800000</v>
      </c>
    </row>
    <row r="44" spans="1:3" ht="15" customHeight="1">
      <c r="A44" s="16">
        <v>248980</v>
      </c>
      <c r="B44" s="17" t="s">
        <v>57</v>
      </c>
      <c r="C44" s="18">
        <v>39400000</v>
      </c>
    </row>
    <row r="45" spans="1:3" ht="15" customHeight="1">
      <c r="A45" s="16">
        <v>245339</v>
      </c>
      <c r="B45" s="17" t="s">
        <v>340</v>
      </c>
      <c r="C45" s="18">
        <v>38400000</v>
      </c>
    </row>
    <row r="46" spans="1:3" ht="15" customHeight="1">
      <c r="A46" s="16">
        <v>242194</v>
      </c>
      <c r="B46" s="17" t="s">
        <v>579</v>
      </c>
      <c r="C46" s="18">
        <v>37400000</v>
      </c>
    </row>
    <row r="47" spans="1:3" ht="15" customHeight="1">
      <c r="A47" s="16">
        <v>104775</v>
      </c>
      <c r="B47" s="17" t="s">
        <v>580</v>
      </c>
      <c r="C47" s="18">
        <v>35100000</v>
      </c>
    </row>
    <row r="48" spans="1:3" ht="15" customHeight="1">
      <c r="A48" s="16">
        <v>211021</v>
      </c>
      <c r="B48" s="17" t="s">
        <v>385</v>
      </c>
      <c r="C48" s="18">
        <v>34500000</v>
      </c>
    </row>
    <row r="49" spans="1:3" ht="15" customHeight="1">
      <c r="A49" s="16">
        <v>270201</v>
      </c>
      <c r="B49" s="17" t="s">
        <v>581</v>
      </c>
      <c r="C49" s="18">
        <v>34300000</v>
      </c>
    </row>
    <row r="50" spans="1:3" ht="15" customHeight="1">
      <c r="A50" s="16">
        <v>44802</v>
      </c>
      <c r="B50" s="17" t="s">
        <v>401</v>
      </c>
      <c r="C50" s="18">
        <v>32100000</v>
      </c>
    </row>
    <row r="51" spans="1:3" ht="15" customHeight="1">
      <c r="A51" s="16">
        <v>322372</v>
      </c>
      <c r="B51" s="17" t="s">
        <v>527</v>
      </c>
      <c r="C51" s="18">
        <v>31900000</v>
      </c>
    </row>
    <row r="52" spans="1:3" ht="15" customHeight="1">
      <c r="A52" s="16">
        <v>326912</v>
      </c>
      <c r="B52" s="17" t="s">
        <v>582</v>
      </c>
      <c r="C52" s="18">
        <v>31900000</v>
      </c>
    </row>
    <row r="53" spans="1:3" ht="15" customHeight="1">
      <c r="A53" s="16">
        <v>251325</v>
      </c>
      <c r="B53" s="17" t="s">
        <v>51</v>
      </c>
      <c r="C53" s="18">
        <v>30400000</v>
      </c>
    </row>
    <row r="54" spans="1:3" ht="15" customHeight="1">
      <c r="A54" s="16">
        <v>300694</v>
      </c>
      <c r="B54" s="17" t="s">
        <v>583</v>
      </c>
      <c r="C54" s="18">
        <v>29700000</v>
      </c>
    </row>
    <row r="55" spans="1:3" ht="15" customHeight="1">
      <c r="A55" s="16">
        <v>255250</v>
      </c>
      <c r="B55" s="17" t="s">
        <v>300</v>
      </c>
      <c r="C55" s="18">
        <v>29300000</v>
      </c>
    </row>
    <row r="56" spans="1:3" ht="15" customHeight="1">
      <c r="A56" s="16">
        <v>267870</v>
      </c>
      <c r="B56" s="17" t="s">
        <v>116</v>
      </c>
      <c r="C56" s="18">
        <v>29000000</v>
      </c>
    </row>
    <row r="57" spans="1:3" ht="15" customHeight="1">
      <c r="A57" s="16">
        <v>267500</v>
      </c>
      <c r="B57" s="17" t="s">
        <v>339</v>
      </c>
      <c r="C57" s="18">
        <v>28800000</v>
      </c>
    </row>
    <row r="58" spans="1:3" ht="15" customHeight="1">
      <c r="A58" s="16">
        <v>300341</v>
      </c>
      <c r="B58" s="17" t="s">
        <v>346</v>
      </c>
      <c r="C58" s="18">
        <v>28700000</v>
      </c>
    </row>
    <row r="59" spans="1:3" ht="15" customHeight="1">
      <c r="A59" s="16">
        <v>70584</v>
      </c>
      <c r="B59" s="17" t="s">
        <v>6</v>
      </c>
      <c r="C59" s="18">
        <v>28600000</v>
      </c>
    </row>
    <row r="60" spans="1:3" ht="15" customHeight="1">
      <c r="A60" s="16">
        <v>18454</v>
      </c>
      <c r="B60" s="17" t="s">
        <v>69</v>
      </c>
      <c r="C60" s="18">
        <v>27200000</v>
      </c>
    </row>
    <row r="61" spans="1:3" ht="15" customHeight="1">
      <c r="A61" s="16">
        <v>232303</v>
      </c>
      <c r="B61" s="17" t="s">
        <v>584</v>
      </c>
      <c r="C61" s="18">
        <v>26900000</v>
      </c>
    </row>
    <row r="62" spans="1:3" ht="15" customHeight="1">
      <c r="A62" s="16">
        <v>227634</v>
      </c>
      <c r="B62" s="17" t="s">
        <v>372</v>
      </c>
      <c r="C62" s="18">
        <v>25600000</v>
      </c>
    </row>
    <row r="63" spans="1:3" ht="15" customHeight="1">
      <c r="A63" s="16">
        <v>45376</v>
      </c>
      <c r="B63" s="17" t="s">
        <v>585</v>
      </c>
      <c r="C63" s="18">
        <v>25100000</v>
      </c>
    </row>
    <row r="64" spans="1:3" ht="15" customHeight="1">
      <c r="A64" s="16">
        <v>217416</v>
      </c>
      <c r="B64" s="17" t="s">
        <v>376</v>
      </c>
      <c r="C64" s="18">
        <v>25000000</v>
      </c>
    </row>
    <row r="65" spans="1:3" ht="15" customHeight="1">
      <c r="A65" s="16">
        <v>267181</v>
      </c>
      <c r="B65" s="17" t="s">
        <v>425</v>
      </c>
      <c r="C65" s="18">
        <v>23800000</v>
      </c>
    </row>
    <row r="66" spans="1:3" ht="15" customHeight="1">
      <c r="A66" s="16">
        <v>245899</v>
      </c>
      <c r="B66" s="17" t="s">
        <v>586</v>
      </c>
      <c r="C66" s="18">
        <v>23200000</v>
      </c>
    </row>
    <row r="67" spans="1:3" ht="15" customHeight="1">
      <c r="A67" s="16">
        <v>103268</v>
      </c>
      <c r="B67" s="17" t="s">
        <v>15</v>
      </c>
      <c r="C67" s="18">
        <v>22300000</v>
      </c>
    </row>
    <row r="68" spans="1:3" ht="15" customHeight="1">
      <c r="A68" s="16">
        <v>17753</v>
      </c>
      <c r="B68" s="17" t="s">
        <v>43</v>
      </c>
      <c r="C68" s="18">
        <v>21900000</v>
      </c>
    </row>
    <row r="69" spans="1:3" ht="15" customHeight="1">
      <c r="A69" s="16">
        <v>305726</v>
      </c>
      <c r="B69" s="17" t="s">
        <v>587</v>
      </c>
      <c r="C69" s="18">
        <v>21900000</v>
      </c>
    </row>
    <row r="70" spans="1:3" ht="15" customHeight="1">
      <c r="A70" s="16">
        <v>257662</v>
      </c>
      <c r="B70" s="17" t="s">
        <v>24</v>
      </c>
      <c r="C70" s="18">
        <v>21800000</v>
      </c>
    </row>
    <row r="71" spans="1:3" ht="15" customHeight="1">
      <c r="A71" s="16">
        <v>280888</v>
      </c>
      <c r="B71" s="17" t="s">
        <v>588</v>
      </c>
      <c r="C71" s="18">
        <v>21600000</v>
      </c>
    </row>
    <row r="72" spans="1:3" ht="15" customHeight="1">
      <c r="A72" s="16">
        <v>314228</v>
      </c>
      <c r="B72" s="17" t="s">
        <v>427</v>
      </c>
      <c r="C72" s="18">
        <v>20800000</v>
      </c>
    </row>
    <row r="73" spans="1:3" ht="15" customHeight="1">
      <c r="A73" s="16">
        <v>247872</v>
      </c>
      <c r="B73" s="17" t="s">
        <v>365</v>
      </c>
      <c r="C73" s="18">
        <v>20700000</v>
      </c>
    </row>
    <row r="74" spans="1:3" ht="15" customHeight="1">
      <c r="A74" s="16">
        <v>35420</v>
      </c>
      <c r="B74" s="17" t="s">
        <v>276</v>
      </c>
      <c r="C74" s="18">
        <v>20500000</v>
      </c>
    </row>
    <row r="75" spans="1:3" ht="15" customHeight="1">
      <c r="A75" s="16">
        <v>216631</v>
      </c>
      <c r="B75" s="17" t="s">
        <v>83</v>
      </c>
      <c r="C75" s="18">
        <v>20400000</v>
      </c>
    </row>
    <row r="76" spans="1:3" ht="15" customHeight="1">
      <c r="A76" s="16">
        <v>241636</v>
      </c>
      <c r="B76" s="17" t="s">
        <v>186</v>
      </c>
      <c r="C76" s="18">
        <v>20300000</v>
      </c>
    </row>
    <row r="77" spans="1:3" ht="15" customHeight="1">
      <c r="A77" s="16">
        <v>222309</v>
      </c>
      <c r="B77" s="17" t="s">
        <v>118</v>
      </c>
      <c r="C77" s="18">
        <v>20300000</v>
      </c>
    </row>
    <row r="78" spans="1:3" ht="15" customHeight="1">
      <c r="A78" s="16">
        <v>335063</v>
      </c>
      <c r="B78" s="17" t="s">
        <v>589</v>
      </c>
      <c r="C78" s="18">
        <v>20000000</v>
      </c>
    </row>
    <row r="79" spans="1:3" ht="15" customHeight="1">
      <c r="A79" s="16">
        <v>220979</v>
      </c>
      <c r="B79" s="17" t="s">
        <v>272</v>
      </c>
      <c r="C79" s="18">
        <v>19900000</v>
      </c>
    </row>
    <row r="80" spans="1:3" ht="15" customHeight="1">
      <c r="A80" s="16">
        <v>229298</v>
      </c>
      <c r="B80" s="17" t="s">
        <v>87</v>
      </c>
      <c r="C80" s="18">
        <v>18700000</v>
      </c>
    </row>
    <row r="81" spans="1:3" ht="15" customHeight="1">
      <c r="A81" s="16">
        <v>338119</v>
      </c>
      <c r="B81" s="17" t="s">
        <v>590</v>
      </c>
      <c r="C81" s="18">
        <v>18400000</v>
      </c>
    </row>
    <row r="82" spans="1:3" ht="15" customHeight="1">
      <c r="A82" s="16">
        <v>220064</v>
      </c>
      <c r="B82" s="17" t="s">
        <v>100</v>
      </c>
      <c r="C82" s="18">
        <v>18100000</v>
      </c>
    </row>
    <row r="83" spans="1:3" ht="15" customHeight="1">
      <c r="A83" s="16">
        <v>57274</v>
      </c>
      <c r="B83" s="17" t="s">
        <v>591</v>
      </c>
      <c r="C83" s="18">
        <v>18000000</v>
      </c>
    </row>
    <row r="84" spans="1:3" ht="15" customHeight="1">
      <c r="A84" s="16">
        <v>283210</v>
      </c>
      <c r="B84" s="17" t="s">
        <v>592</v>
      </c>
      <c r="C84" s="18">
        <v>17800000</v>
      </c>
    </row>
    <row r="85" spans="1:3" ht="15" customHeight="1">
      <c r="A85" s="16">
        <v>249624</v>
      </c>
      <c r="B85" s="17" t="s">
        <v>443</v>
      </c>
      <c r="C85" s="18">
        <v>17600000</v>
      </c>
    </row>
    <row r="86" spans="1:3" ht="15" customHeight="1">
      <c r="A86" s="16">
        <v>68661</v>
      </c>
      <c r="B86" s="17" t="s">
        <v>11</v>
      </c>
      <c r="C86" s="18">
        <v>17400000</v>
      </c>
    </row>
    <row r="87" spans="1:3" ht="15" customHeight="1">
      <c r="A87" s="16">
        <v>253918</v>
      </c>
      <c r="B87" s="17" t="s">
        <v>410</v>
      </c>
      <c r="C87" s="18">
        <v>17300000</v>
      </c>
    </row>
    <row r="88" spans="1:3" ht="15" customHeight="1">
      <c r="A88" s="16">
        <v>310525</v>
      </c>
      <c r="B88" s="17" t="s">
        <v>464</v>
      </c>
      <c r="C88" s="18">
        <v>17000000</v>
      </c>
    </row>
    <row r="89" spans="1:3" ht="15" customHeight="1">
      <c r="A89" s="16">
        <v>61580</v>
      </c>
      <c r="B89" s="17" t="s">
        <v>10</v>
      </c>
      <c r="C89" s="18">
        <v>16900000</v>
      </c>
    </row>
    <row r="90" spans="1:3" ht="15" customHeight="1">
      <c r="A90" s="16">
        <v>288262</v>
      </c>
      <c r="B90" s="17" t="s">
        <v>593</v>
      </c>
      <c r="C90" s="18">
        <v>16800000</v>
      </c>
    </row>
    <row r="91" spans="1:3" ht="15" customHeight="1">
      <c r="A91" s="16">
        <v>317730</v>
      </c>
      <c r="B91" s="17" t="s">
        <v>594</v>
      </c>
      <c r="C91" s="18">
        <v>16800000</v>
      </c>
    </row>
    <row r="92" spans="1:3" ht="15" customHeight="1">
      <c r="A92" s="16">
        <v>334182</v>
      </c>
      <c r="B92" s="17" t="s">
        <v>595</v>
      </c>
      <c r="C92" s="18">
        <v>16800000</v>
      </c>
    </row>
    <row r="93" spans="1:3" ht="15" customHeight="1">
      <c r="A93" s="16">
        <v>254505</v>
      </c>
      <c r="B93" s="17" t="s">
        <v>132</v>
      </c>
      <c r="C93" s="18">
        <v>16800000</v>
      </c>
    </row>
    <row r="94" spans="1:3" ht="15" customHeight="1">
      <c r="A94" s="16">
        <v>294725</v>
      </c>
      <c r="B94" s="17" t="s">
        <v>596</v>
      </c>
      <c r="C94" s="18">
        <v>16500000</v>
      </c>
    </row>
    <row r="95" spans="1:3" ht="15" customHeight="1">
      <c r="A95" s="16">
        <v>345180</v>
      </c>
      <c r="B95" s="17" t="s">
        <v>597</v>
      </c>
      <c r="C95" s="18">
        <v>16500000</v>
      </c>
    </row>
    <row r="96" spans="1:3" ht="15" customHeight="1">
      <c r="A96" s="16">
        <v>76608</v>
      </c>
      <c r="B96" s="17" t="s">
        <v>61</v>
      </c>
      <c r="C96" s="18">
        <v>16500000</v>
      </c>
    </row>
    <row r="97" spans="1:3" ht="15" customHeight="1">
      <c r="A97" s="16">
        <v>222309</v>
      </c>
      <c r="B97" s="17" t="s">
        <v>598</v>
      </c>
      <c r="C97" s="18">
        <v>16000000</v>
      </c>
    </row>
    <row r="98" spans="1:3" ht="15" customHeight="1">
      <c r="A98" s="16">
        <v>44817</v>
      </c>
      <c r="B98" s="17" t="s">
        <v>599</v>
      </c>
      <c r="C98" s="18">
        <v>15900000</v>
      </c>
    </row>
    <row r="99" spans="1:3" ht="15" customHeight="1">
      <c r="A99" s="16">
        <v>30567</v>
      </c>
      <c r="B99" s="17" t="s">
        <v>459</v>
      </c>
      <c r="C99" s="18">
        <v>15800000</v>
      </c>
    </row>
    <row r="100" spans="1:3" ht="15" customHeight="1">
      <c r="A100" s="16">
        <v>80009</v>
      </c>
      <c r="B100" s="17" t="s">
        <v>14</v>
      </c>
      <c r="C100" s="18">
        <v>15500000</v>
      </c>
    </row>
    <row r="101" spans="1:3" ht="15" customHeight="1">
      <c r="A101" s="16">
        <v>305385</v>
      </c>
      <c r="B101" s="17" t="s">
        <v>600</v>
      </c>
      <c r="C101" s="18">
        <v>15400000</v>
      </c>
    </row>
    <row r="102" spans="1:3" ht="15" customHeight="1">
      <c r="A102" s="16">
        <v>102771</v>
      </c>
      <c r="B102" s="17" t="s">
        <v>181</v>
      </c>
      <c r="C102" s="18">
        <v>15400000</v>
      </c>
    </row>
    <row r="103" spans="1:3" ht="15" customHeight="1">
      <c r="A103" s="16">
        <v>324380</v>
      </c>
      <c r="B103" s="17" t="s">
        <v>364</v>
      </c>
      <c r="C103" s="18">
        <v>15400000</v>
      </c>
    </row>
    <row r="104" spans="1:3" ht="15" customHeight="1">
      <c r="A104" s="16">
        <v>30787</v>
      </c>
      <c r="B104" s="17" t="s">
        <v>251</v>
      </c>
      <c r="C104" s="18">
        <v>15200000</v>
      </c>
    </row>
    <row r="105" spans="1:3" ht="15" customHeight="1">
      <c r="A105" s="16">
        <v>51910</v>
      </c>
      <c r="B105" s="17" t="s">
        <v>180</v>
      </c>
      <c r="C105" s="18">
        <v>15000000</v>
      </c>
    </row>
    <row r="106" spans="1:3" ht="15" customHeight="1">
      <c r="A106" s="16">
        <v>52472</v>
      </c>
      <c r="B106" s="17" t="s">
        <v>37</v>
      </c>
      <c r="C106" s="18">
        <v>15000000</v>
      </c>
    </row>
    <row r="107" spans="1:3" ht="15" customHeight="1">
      <c r="A107" s="16">
        <v>51128</v>
      </c>
      <c r="B107" s="17" t="s">
        <v>94</v>
      </c>
      <c r="C107" s="18">
        <v>14900000</v>
      </c>
    </row>
    <row r="108" spans="1:3" ht="15" customHeight="1">
      <c r="A108" s="16">
        <v>305202</v>
      </c>
      <c r="B108" s="17" t="s">
        <v>515</v>
      </c>
      <c r="C108" s="18">
        <v>14700000</v>
      </c>
    </row>
    <row r="109" spans="1:3" ht="15" customHeight="1">
      <c r="A109" s="16">
        <v>296154</v>
      </c>
      <c r="B109" s="17" t="s">
        <v>601</v>
      </c>
      <c r="C109" s="18">
        <v>14500000</v>
      </c>
    </row>
    <row r="110" spans="1:3" ht="15" customHeight="1">
      <c r="A110" s="16">
        <v>235403</v>
      </c>
      <c r="B110" s="17" t="s">
        <v>431</v>
      </c>
      <c r="C110" s="18">
        <v>14500000</v>
      </c>
    </row>
    <row r="111" spans="1:3" ht="15" customHeight="1">
      <c r="A111" s="16">
        <v>20343</v>
      </c>
      <c r="B111" s="17" t="s">
        <v>602</v>
      </c>
      <c r="C111" s="18">
        <v>14500000</v>
      </c>
    </row>
    <row r="112" spans="1:3" ht="15" customHeight="1">
      <c r="A112" s="16">
        <v>312214</v>
      </c>
      <c r="B112" s="17" t="s">
        <v>603</v>
      </c>
      <c r="C112" s="18">
        <v>14400000</v>
      </c>
    </row>
    <row r="113" spans="1:3" ht="15" customHeight="1">
      <c r="A113" s="16">
        <v>316119</v>
      </c>
      <c r="B113" s="17" t="s">
        <v>604</v>
      </c>
      <c r="C113" s="18">
        <v>14400000</v>
      </c>
    </row>
    <row r="114" spans="1:3" ht="15" customHeight="1">
      <c r="A114" s="16">
        <v>130</v>
      </c>
      <c r="B114" s="17" t="s">
        <v>605</v>
      </c>
      <c r="C114" s="18">
        <v>14300000</v>
      </c>
    </row>
    <row r="115" spans="1:3" ht="15" customHeight="1">
      <c r="A115" s="16">
        <v>320831</v>
      </c>
      <c r="B115" s="17" t="s">
        <v>606</v>
      </c>
      <c r="C115" s="18">
        <v>14300000</v>
      </c>
    </row>
    <row r="116" spans="1:3" ht="15" customHeight="1">
      <c r="A116" s="16">
        <v>318464</v>
      </c>
      <c r="B116" s="17" t="s">
        <v>380</v>
      </c>
      <c r="C116" s="18">
        <v>14100000</v>
      </c>
    </row>
    <row r="117" spans="1:3" ht="15" customHeight="1">
      <c r="A117" s="16">
        <v>77424</v>
      </c>
      <c r="B117" s="17" t="s">
        <v>402</v>
      </c>
      <c r="C117" s="18">
        <v>13800000</v>
      </c>
    </row>
    <row r="118" spans="1:3" ht="15" customHeight="1">
      <c r="A118" s="16">
        <v>322214</v>
      </c>
      <c r="B118" s="17" t="s">
        <v>607</v>
      </c>
      <c r="C118" s="18">
        <v>13700000</v>
      </c>
    </row>
    <row r="119" spans="1:3" ht="15" customHeight="1">
      <c r="A119" s="16">
        <v>107655</v>
      </c>
      <c r="B119" s="17" t="s">
        <v>270</v>
      </c>
      <c r="C119" s="18">
        <v>13600000</v>
      </c>
    </row>
    <row r="120" spans="1:3" ht="15" customHeight="1">
      <c r="A120" s="16">
        <v>9342</v>
      </c>
      <c r="B120" s="17" t="s">
        <v>608</v>
      </c>
      <c r="C120" s="18">
        <v>13500000</v>
      </c>
    </row>
    <row r="121" spans="1:3" ht="15" customHeight="1">
      <c r="A121" s="16">
        <v>61029</v>
      </c>
      <c r="B121" s="17" t="s">
        <v>609</v>
      </c>
      <c r="C121" s="18">
        <v>13500000</v>
      </c>
    </row>
    <row r="122" spans="1:3" ht="15" customHeight="1">
      <c r="A122" s="16">
        <v>275070</v>
      </c>
      <c r="B122" s="17" t="s">
        <v>610</v>
      </c>
      <c r="C122" s="18">
        <v>13500000</v>
      </c>
    </row>
    <row r="123" spans="1:3" ht="15" customHeight="1">
      <c r="A123" s="16">
        <v>333338</v>
      </c>
      <c r="B123" s="17" t="s">
        <v>417</v>
      </c>
      <c r="C123" s="18">
        <v>13500000</v>
      </c>
    </row>
    <row r="124" spans="1:3" ht="15" customHeight="1">
      <c r="A124" s="16">
        <v>324176</v>
      </c>
      <c r="B124" s="17" t="s">
        <v>390</v>
      </c>
      <c r="C124" s="18">
        <v>12900000</v>
      </c>
    </row>
    <row r="125" spans="1:3" ht="15" customHeight="1">
      <c r="A125" s="16">
        <v>224285</v>
      </c>
      <c r="B125" s="17" t="s">
        <v>611</v>
      </c>
      <c r="C125" s="18">
        <v>12500000</v>
      </c>
    </row>
    <row r="126" spans="1:3" ht="15" customHeight="1">
      <c r="A126" s="16">
        <v>344977</v>
      </c>
      <c r="B126" s="17" t="s">
        <v>612</v>
      </c>
      <c r="C126" s="18">
        <v>12300000</v>
      </c>
    </row>
    <row r="127" spans="1:3" ht="15" customHeight="1">
      <c r="A127" s="16">
        <v>264367</v>
      </c>
      <c r="B127" s="17" t="s">
        <v>433</v>
      </c>
      <c r="C127" s="18">
        <v>12300000</v>
      </c>
    </row>
    <row r="128" spans="1:3" ht="15" customHeight="1">
      <c r="A128" s="16">
        <v>259221</v>
      </c>
      <c r="B128" s="17" t="s">
        <v>613</v>
      </c>
      <c r="C128" s="18">
        <v>12100000</v>
      </c>
    </row>
    <row r="129" spans="1:3" ht="15" customHeight="1">
      <c r="A129" s="16">
        <v>107791</v>
      </c>
      <c r="B129" s="17" t="s">
        <v>502</v>
      </c>
      <c r="C129" s="18">
        <v>12000000</v>
      </c>
    </row>
    <row r="130" spans="1:3" ht="15" customHeight="1">
      <c r="A130" s="16">
        <v>76943</v>
      </c>
      <c r="B130" s="17" t="s">
        <v>89</v>
      </c>
      <c r="C130" s="18">
        <v>11900000</v>
      </c>
    </row>
    <row r="131" spans="1:3" ht="15" customHeight="1">
      <c r="A131" s="16">
        <v>240239</v>
      </c>
      <c r="B131" s="17" t="s">
        <v>614</v>
      </c>
      <c r="C131" s="18">
        <v>11800000</v>
      </c>
    </row>
    <row r="132" spans="1:3" ht="15" customHeight="1">
      <c r="A132" s="16">
        <v>327429</v>
      </c>
      <c r="B132" s="17" t="s">
        <v>615</v>
      </c>
      <c r="C132" s="18">
        <v>11700000</v>
      </c>
    </row>
    <row r="133" spans="1:3" ht="15" customHeight="1">
      <c r="A133" s="16">
        <v>248239</v>
      </c>
      <c r="B133" s="17" t="s">
        <v>219</v>
      </c>
      <c r="C133" s="18">
        <v>11700000</v>
      </c>
    </row>
    <row r="134" spans="1:3" ht="15" customHeight="1">
      <c r="A134" s="16">
        <v>26152</v>
      </c>
      <c r="B134" s="17" t="s">
        <v>616</v>
      </c>
      <c r="C134" s="18">
        <v>11600000</v>
      </c>
    </row>
    <row r="135" spans="1:3" ht="15" customHeight="1">
      <c r="A135" s="16">
        <v>72695</v>
      </c>
      <c r="B135" s="17" t="s">
        <v>348</v>
      </c>
      <c r="C135" s="18">
        <v>11300000</v>
      </c>
    </row>
    <row r="136" spans="1:3" ht="15" customHeight="1">
      <c r="A136" s="16">
        <v>220489</v>
      </c>
      <c r="B136" s="17" t="s">
        <v>347</v>
      </c>
      <c r="C136" s="18">
        <v>11300000</v>
      </c>
    </row>
    <row r="137" spans="1:3" ht="15" customHeight="1">
      <c r="A137" s="16">
        <v>15928</v>
      </c>
      <c r="B137" s="17" t="s">
        <v>378</v>
      </c>
      <c r="C137" s="18">
        <v>10900000</v>
      </c>
    </row>
    <row r="138" spans="1:3" ht="15" customHeight="1">
      <c r="A138" s="16">
        <v>6833</v>
      </c>
      <c r="B138" s="17" t="s">
        <v>391</v>
      </c>
      <c r="C138" s="18">
        <v>10700000</v>
      </c>
    </row>
    <row r="139" spans="1:3" ht="15" customHeight="1">
      <c r="A139" s="16">
        <v>274929</v>
      </c>
      <c r="B139" s="17" t="s">
        <v>430</v>
      </c>
      <c r="C139" s="18">
        <v>10600000</v>
      </c>
    </row>
    <row r="140" spans="1:3" ht="15" customHeight="1">
      <c r="A140" s="16">
        <v>255308</v>
      </c>
      <c r="B140" s="17" t="s">
        <v>617</v>
      </c>
      <c r="C140" s="18">
        <v>10600000</v>
      </c>
    </row>
    <row r="141" spans="1:3" ht="15" customHeight="1">
      <c r="A141" s="16">
        <v>253604</v>
      </c>
      <c r="B141" s="17" t="s">
        <v>173</v>
      </c>
      <c r="C141" s="18">
        <v>10600000</v>
      </c>
    </row>
    <row r="142" spans="1:3" ht="15" customHeight="1">
      <c r="A142" s="16">
        <v>310974</v>
      </c>
      <c r="B142" s="17" t="s">
        <v>479</v>
      </c>
      <c r="C142" s="18">
        <v>10400000</v>
      </c>
    </row>
    <row r="143" spans="1:3" ht="15" customHeight="1">
      <c r="A143" s="16">
        <v>3123</v>
      </c>
      <c r="B143" s="17" t="s">
        <v>618</v>
      </c>
      <c r="C143" s="18">
        <v>10000000</v>
      </c>
    </row>
    <row r="144" spans="1:3" ht="15" customHeight="1">
      <c r="A144" s="16">
        <v>232817</v>
      </c>
      <c r="B144" s="17" t="s">
        <v>143</v>
      </c>
      <c r="C144" s="18">
        <v>10000000</v>
      </c>
    </row>
    <row r="145" spans="1:3" ht="15" customHeight="1">
      <c r="A145" s="16">
        <v>320206</v>
      </c>
      <c r="B145" s="17" t="s">
        <v>619</v>
      </c>
      <c r="C145" s="18">
        <v>9500000</v>
      </c>
    </row>
    <row r="146" spans="1:3" ht="15" customHeight="1">
      <c r="A146" s="16">
        <v>305202</v>
      </c>
      <c r="B146" s="17" t="s">
        <v>620</v>
      </c>
      <c r="C146" s="18">
        <v>9500000</v>
      </c>
    </row>
    <row r="147" spans="1:3" ht="15" customHeight="1">
      <c r="A147" s="16">
        <v>64868</v>
      </c>
      <c r="B147" s="17" t="s">
        <v>422</v>
      </c>
      <c r="C147" s="18">
        <v>9300000</v>
      </c>
    </row>
    <row r="148" spans="1:3" ht="15" customHeight="1">
      <c r="A148" s="16">
        <v>317273</v>
      </c>
      <c r="B148" s="17" t="s">
        <v>621</v>
      </c>
      <c r="C148" s="18">
        <v>9200000</v>
      </c>
    </row>
    <row r="149" spans="1:3" ht="15" customHeight="1">
      <c r="A149" s="16">
        <v>342700</v>
      </c>
      <c r="B149" s="17" t="s">
        <v>622</v>
      </c>
      <c r="C149" s="18">
        <v>9100000</v>
      </c>
    </row>
    <row r="150" spans="1:3" ht="15" customHeight="1">
      <c r="A150" s="16">
        <v>70747</v>
      </c>
      <c r="B150" s="17" t="s">
        <v>623</v>
      </c>
      <c r="C150" s="18">
        <v>8800000</v>
      </c>
    </row>
    <row r="151" spans="1:3" ht="15" customHeight="1">
      <c r="A151" s="16">
        <v>317909</v>
      </c>
      <c r="B151" s="17" t="s">
        <v>624</v>
      </c>
      <c r="C151" s="18">
        <v>8700000</v>
      </c>
    </row>
    <row r="152" spans="1:3" ht="15" customHeight="1">
      <c r="A152" s="16">
        <v>6181</v>
      </c>
      <c r="B152" s="17" t="s">
        <v>625</v>
      </c>
      <c r="C152" s="18">
        <v>8700000</v>
      </c>
    </row>
    <row r="153" spans="1:3" ht="15" customHeight="1">
      <c r="A153" s="16">
        <v>222417</v>
      </c>
      <c r="B153" s="17" t="s">
        <v>5</v>
      </c>
      <c r="C153" s="18">
        <v>8300000</v>
      </c>
    </row>
    <row r="154" spans="1:3" ht="15" customHeight="1">
      <c r="A154" s="16">
        <v>46159</v>
      </c>
      <c r="B154" s="17" t="s">
        <v>626</v>
      </c>
      <c r="C154" s="18">
        <v>8100000</v>
      </c>
    </row>
    <row r="155" spans="1:3" ht="15" customHeight="1">
      <c r="A155" s="16">
        <v>26982</v>
      </c>
      <c r="B155" s="17" t="s">
        <v>627</v>
      </c>
      <c r="C155" s="18">
        <v>7900000</v>
      </c>
    </row>
    <row r="156" spans="1:3" ht="15" customHeight="1">
      <c r="A156" s="16">
        <v>262794</v>
      </c>
      <c r="B156" s="17" t="s">
        <v>628</v>
      </c>
      <c r="C156" s="18">
        <v>7800000</v>
      </c>
    </row>
    <row r="157" spans="1:3" ht="15" customHeight="1">
      <c r="A157" s="16">
        <v>213006</v>
      </c>
      <c r="B157" s="17" t="s">
        <v>112</v>
      </c>
      <c r="C157" s="18">
        <v>7800000</v>
      </c>
    </row>
    <row r="158" spans="1:3" ht="15" customHeight="1">
      <c r="A158" s="16">
        <v>266474</v>
      </c>
      <c r="B158" s="17" t="s">
        <v>355</v>
      </c>
      <c r="C158" s="18">
        <v>7700000</v>
      </c>
    </row>
    <row r="159" spans="1:3" ht="15" customHeight="1">
      <c r="A159" s="16">
        <v>339108</v>
      </c>
      <c r="B159" s="17" t="s">
        <v>629</v>
      </c>
      <c r="C159" s="18">
        <v>7500000</v>
      </c>
    </row>
    <row r="160" spans="1:3" ht="15" customHeight="1">
      <c r="A160" s="16">
        <v>224626</v>
      </c>
      <c r="B160" s="17" t="s">
        <v>239</v>
      </c>
      <c r="C160" s="18">
        <v>7300000</v>
      </c>
    </row>
    <row r="161" spans="1:3" ht="15" customHeight="1">
      <c r="A161" s="16">
        <v>241711</v>
      </c>
      <c r="B161" s="17" t="s">
        <v>523</v>
      </c>
      <c r="C161" s="18">
        <v>7100000</v>
      </c>
    </row>
    <row r="162" spans="1:3" ht="15" customHeight="1">
      <c r="A162" s="16">
        <v>83928</v>
      </c>
      <c r="B162" s="17" t="s">
        <v>630</v>
      </c>
      <c r="C162" s="18">
        <v>7100000</v>
      </c>
    </row>
    <row r="163" spans="1:3" ht="15" customHeight="1">
      <c r="A163" s="16">
        <v>214648</v>
      </c>
      <c r="B163" s="17" t="s">
        <v>631</v>
      </c>
      <c r="C163" s="18">
        <v>7000000</v>
      </c>
    </row>
    <row r="164" spans="1:3" ht="15" customHeight="1">
      <c r="A164" s="16">
        <v>254937</v>
      </c>
      <c r="B164" s="17" t="s">
        <v>632</v>
      </c>
      <c r="C164" s="18">
        <v>6600000</v>
      </c>
    </row>
    <row r="165" spans="1:3" ht="15" customHeight="1">
      <c r="A165" s="16">
        <v>330344</v>
      </c>
      <c r="B165" s="17" t="s">
        <v>633</v>
      </c>
      <c r="C165" s="18">
        <v>6600000</v>
      </c>
    </row>
    <row r="166" spans="1:3" ht="15" customHeight="1">
      <c r="A166" s="16">
        <v>37280</v>
      </c>
      <c r="B166" s="17" t="s">
        <v>634</v>
      </c>
      <c r="C166" s="18">
        <v>6600000</v>
      </c>
    </row>
    <row r="167" spans="1:3" ht="15" customHeight="1">
      <c r="A167" s="16">
        <v>338603</v>
      </c>
      <c r="B167" s="17" t="s">
        <v>635</v>
      </c>
      <c r="C167" s="18">
        <v>6500000</v>
      </c>
    </row>
    <row r="168" spans="1:3" ht="15" customHeight="1">
      <c r="A168" s="16">
        <v>72610</v>
      </c>
      <c r="B168" s="17" t="s">
        <v>159</v>
      </c>
      <c r="C168" s="18">
        <v>6500000</v>
      </c>
    </row>
    <row r="169" spans="1:3" ht="15" customHeight="1">
      <c r="A169" s="16">
        <v>244579</v>
      </c>
      <c r="B169" s="17" t="s">
        <v>636</v>
      </c>
      <c r="C169" s="18">
        <v>6400000</v>
      </c>
    </row>
    <row r="170" spans="1:3" ht="15" customHeight="1">
      <c r="A170" s="16">
        <v>305250</v>
      </c>
      <c r="B170" s="17" t="s">
        <v>442</v>
      </c>
      <c r="C170" s="18">
        <v>6400000</v>
      </c>
    </row>
    <row r="171" spans="1:3" ht="15" customHeight="1">
      <c r="A171" s="16">
        <v>60108</v>
      </c>
      <c r="B171" s="17" t="s">
        <v>129</v>
      </c>
      <c r="C171" s="18">
        <v>6400000</v>
      </c>
    </row>
    <row r="172" spans="1:3" ht="15" customHeight="1">
      <c r="A172" s="16">
        <v>269048</v>
      </c>
      <c r="B172" s="17" t="s">
        <v>495</v>
      </c>
      <c r="C172" s="18">
        <v>6400000</v>
      </c>
    </row>
    <row r="173" spans="1:3" ht="15" customHeight="1">
      <c r="A173" s="16">
        <v>329351</v>
      </c>
      <c r="B173" s="17" t="s">
        <v>423</v>
      </c>
      <c r="C173" s="18">
        <v>6400000</v>
      </c>
    </row>
    <row r="174" spans="1:3" ht="15" customHeight="1">
      <c r="A174" s="16">
        <v>281480</v>
      </c>
      <c r="B174" s="17" t="s">
        <v>544</v>
      </c>
      <c r="C174" s="18">
        <v>6400000</v>
      </c>
    </row>
    <row r="175" spans="1:3" ht="15" customHeight="1">
      <c r="A175" s="16">
        <v>254762</v>
      </c>
      <c r="B175" s="17" t="s">
        <v>637</v>
      </c>
      <c r="C175" s="18">
        <v>6200000</v>
      </c>
    </row>
    <row r="176" spans="1:3" ht="15" customHeight="1">
      <c r="A176" s="16">
        <v>210803</v>
      </c>
      <c r="B176" s="17" t="s">
        <v>638</v>
      </c>
      <c r="C176" s="18">
        <v>6000000</v>
      </c>
    </row>
    <row r="177" spans="1:3" ht="15" customHeight="1">
      <c r="A177" s="16">
        <v>25057</v>
      </c>
      <c r="B177" s="17" t="s">
        <v>639</v>
      </c>
      <c r="C177" s="18">
        <v>6000000</v>
      </c>
    </row>
    <row r="178" spans="1:3" ht="15" customHeight="1">
      <c r="A178" s="16">
        <v>261385</v>
      </c>
      <c r="B178" s="17" t="s">
        <v>640</v>
      </c>
      <c r="C178" s="18">
        <v>5900000</v>
      </c>
    </row>
    <row r="179" spans="1:3" ht="15" customHeight="1">
      <c r="A179" s="16">
        <v>224293</v>
      </c>
      <c r="B179" s="17" t="s">
        <v>157</v>
      </c>
      <c r="C179" s="18">
        <v>5800000</v>
      </c>
    </row>
    <row r="180" spans="1:3" ht="15" customHeight="1">
      <c r="A180" s="16">
        <v>40397</v>
      </c>
      <c r="B180" s="17" t="s">
        <v>641</v>
      </c>
      <c r="C180" s="18">
        <v>5800000</v>
      </c>
    </row>
    <row r="181" spans="1:3" ht="15" customHeight="1">
      <c r="A181" s="16">
        <v>266975</v>
      </c>
      <c r="B181" s="17" t="s">
        <v>642</v>
      </c>
      <c r="C181" s="18">
        <v>5500000</v>
      </c>
    </row>
    <row r="182" spans="1:3" ht="15" customHeight="1">
      <c r="A182" s="16">
        <v>247695</v>
      </c>
      <c r="B182" s="17" t="s">
        <v>470</v>
      </c>
      <c r="C182" s="18">
        <v>5400000</v>
      </c>
    </row>
    <row r="183" spans="1:3" ht="15" customHeight="1">
      <c r="A183" s="16">
        <v>312013</v>
      </c>
      <c r="B183" s="17" t="s">
        <v>643</v>
      </c>
      <c r="C183" s="18">
        <v>5400000</v>
      </c>
    </row>
    <row r="184" spans="1:3" ht="15" customHeight="1">
      <c r="A184" s="16">
        <v>272285</v>
      </c>
      <c r="B184" s="17" t="s">
        <v>27</v>
      </c>
      <c r="C184" s="18">
        <v>5300000</v>
      </c>
    </row>
    <row r="185" spans="1:3" ht="15" customHeight="1">
      <c r="A185" s="16">
        <v>101784</v>
      </c>
      <c r="B185" s="17" t="s">
        <v>644</v>
      </c>
      <c r="C185" s="18">
        <v>5200000</v>
      </c>
    </row>
    <row r="186" spans="1:3" ht="15" customHeight="1">
      <c r="A186" s="16">
        <v>15776</v>
      </c>
      <c r="B186" s="17" t="s">
        <v>146</v>
      </c>
      <c r="C186" s="18">
        <v>5200000</v>
      </c>
    </row>
    <row r="187" spans="1:3" ht="15" customHeight="1">
      <c r="A187" s="16">
        <v>74406</v>
      </c>
      <c r="B187" s="17" t="s">
        <v>397</v>
      </c>
      <c r="C187" s="18">
        <v>5000000</v>
      </c>
    </row>
    <row r="188" spans="1:3" ht="15" customHeight="1">
      <c r="A188" s="16">
        <v>285665</v>
      </c>
      <c r="B188" s="17" t="s">
        <v>424</v>
      </c>
      <c r="C188" s="18">
        <v>4800000</v>
      </c>
    </row>
    <row r="189" spans="1:3" ht="15" customHeight="1">
      <c r="A189" s="16">
        <v>257557</v>
      </c>
      <c r="B189" s="17" t="s">
        <v>409</v>
      </c>
      <c r="C189" s="18">
        <v>4800000</v>
      </c>
    </row>
    <row r="190" spans="1:3" ht="15" customHeight="1">
      <c r="A190" s="16">
        <v>81298</v>
      </c>
      <c r="B190" s="17" t="s">
        <v>292</v>
      </c>
      <c r="C190" s="18">
        <v>4700000</v>
      </c>
    </row>
    <row r="191" spans="1:3" ht="15" customHeight="1">
      <c r="A191" s="16">
        <v>106265</v>
      </c>
      <c r="B191" s="17" t="s">
        <v>645</v>
      </c>
      <c r="C191" s="18">
        <v>4700000</v>
      </c>
    </row>
    <row r="192" spans="1:3" ht="15" customHeight="1">
      <c r="A192" s="16">
        <v>347514</v>
      </c>
      <c r="B192" s="17" t="s">
        <v>646</v>
      </c>
      <c r="C192" s="18">
        <v>4700000</v>
      </c>
    </row>
    <row r="193" spans="1:3" ht="15" customHeight="1">
      <c r="A193" s="16">
        <v>225233</v>
      </c>
      <c r="B193" s="17" t="s">
        <v>647</v>
      </c>
      <c r="C193" s="18">
        <v>4500000</v>
      </c>
    </row>
    <row r="194" spans="1:3" ht="15" customHeight="1">
      <c r="A194" s="16">
        <v>81658</v>
      </c>
      <c r="B194" s="17" t="s">
        <v>531</v>
      </c>
      <c r="C194" s="18">
        <v>4300000</v>
      </c>
    </row>
    <row r="195" spans="1:3" ht="15" customHeight="1">
      <c r="A195" s="16">
        <v>29794</v>
      </c>
      <c r="B195" s="17" t="s">
        <v>241</v>
      </c>
      <c r="C195" s="18">
        <v>4300000</v>
      </c>
    </row>
    <row r="196" spans="1:3" ht="15" customHeight="1">
      <c r="A196" s="16">
        <v>40037</v>
      </c>
      <c r="B196" s="17" t="s">
        <v>648</v>
      </c>
      <c r="C196" s="18">
        <v>4300000</v>
      </c>
    </row>
    <row r="197" spans="1:3" ht="15" customHeight="1">
      <c r="A197" s="16">
        <v>280072</v>
      </c>
      <c r="B197" s="17" t="s">
        <v>649</v>
      </c>
      <c r="C197" s="18">
        <v>4300000</v>
      </c>
    </row>
    <row r="198" spans="1:3" ht="15" customHeight="1">
      <c r="A198" s="16">
        <v>326068</v>
      </c>
      <c r="B198" s="17" t="s">
        <v>650</v>
      </c>
      <c r="C198" s="18">
        <v>4300000</v>
      </c>
    </row>
    <row r="199" spans="1:3" ht="15" customHeight="1">
      <c r="A199" s="16">
        <v>342903</v>
      </c>
      <c r="B199" s="17" t="s">
        <v>651</v>
      </c>
      <c r="C199" s="18">
        <v>4300000</v>
      </c>
    </row>
    <row r="200" spans="1:3" ht="15" customHeight="1">
      <c r="A200" s="16">
        <v>236471</v>
      </c>
      <c r="B200" s="17" t="s">
        <v>530</v>
      </c>
      <c r="C200" s="18">
        <v>4300000</v>
      </c>
    </row>
    <row r="201" spans="1:3" ht="15" customHeight="1">
      <c r="A201" s="16">
        <v>100682</v>
      </c>
      <c r="B201" s="17" t="s">
        <v>652</v>
      </c>
      <c r="C201" s="18">
        <v>4200000</v>
      </c>
    </row>
    <row r="202" spans="1:3" ht="15" customHeight="1">
      <c r="A202" s="16">
        <v>45367</v>
      </c>
      <c r="B202" s="17" t="s">
        <v>653</v>
      </c>
      <c r="C202" s="18">
        <v>4200000</v>
      </c>
    </row>
    <row r="203" spans="1:3" ht="15" customHeight="1">
      <c r="A203" s="16">
        <v>348003</v>
      </c>
      <c r="B203" s="17" t="s">
        <v>654</v>
      </c>
      <c r="C203" s="18">
        <v>4200000</v>
      </c>
    </row>
    <row r="204" spans="1:3" ht="15" customHeight="1">
      <c r="A204" s="16">
        <v>228469</v>
      </c>
      <c r="B204" s="17" t="s">
        <v>497</v>
      </c>
      <c r="C204" s="18">
        <v>3900000</v>
      </c>
    </row>
    <row r="205" spans="1:3" ht="15" customHeight="1">
      <c r="A205" s="16">
        <v>218806</v>
      </c>
      <c r="B205" s="17" t="s">
        <v>109</v>
      </c>
      <c r="C205" s="18">
        <v>3900000</v>
      </c>
    </row>
    <row r="206" spans="1:3" ht="15" customHeight="1">
      <c r="A206" s="16">
        <v>72695</v>
      </c>
      <c r="B206" s="17" t="s">
        <v>655</v>
      </c>
      <c r="C206" s="18">
        <v>3800000</v>
      </c>
    </row>
    <row r="207" spans="1:3" ht="15" customHeight="1">
      <c r="A207" s="16">
        <v>251776</v>
      </c>
      <c r="B207" s="17" t="s">
        <v>656</v>
      </c>
      <c r="C207" s="18">
        <v>3800000</v>
      </c>
    </row>
    <row r="208" spans="1:3" ht="15" customHeight="1">
      <c r="A208" s="16">
        <v>76738</v>
      </c>
      <c r="B208" s="17" t="s">
        <v>511</v>
      </c>
      <c r="C208" s="18">
        <v>3800000</v>
      </c>
    </row>
    <row r="209" spans="1:3" ht="15" customHeight="1">
      <c r="A209" s="16">
        <v>257233</v>
      </c>
      <c r="B209" s="17" t="s">
        <v>657</v>
      </c>
      <c r="C209" s="18">
        <v>3700000</v>
      </c>
    </row>
    <row r="210" spans="1:3" ht="15" customHeight="1">
      <c r="A210" s="16">
        <v>341002</v>
      </c>
      <c r="B210" s="17" t="s">
        <v>658</v>
      </c>
      <c r="C210" s="18">
        <v>3700000</v>
      </c>
    </row>
    <row r="211" spans="1:3" ht="15" customHeight="1">
      <c r="A211" s="16">
        <v>12960</v>
      </c>
      <c r="B211" s="17" t="s">
        <v>659</v>
      </c>
      <c r="C211" s="18">
        <v>3700000</v>
      </c>
    </row>
    <row r="212" spans="1:3" ht="15" customHeight="1">
      <c r="A212" s="16">
        <v>325720</v>
      </c>
      <c r="B212" s="17" t="s">
        <v>660</v>
      </c>
      <c r="C212" s="18">
        <v>3600000</v>
      </c>
    </row>
    <row r="213" spans="1:3" ht="15" customHeight="1">
      <c r="A213" s="16">
        <v>282693</v>
      </c>
      <c r="B213" s="17" t="s">
        <v>97</v>
      </c>
      <c r="C213" s="18">
        <v>3500000</v>
      </c>
    </row>
    <row r="214" spans="1:3" ht="15" customHeight="1">
      <c r="A214" s="16">
        <v>312659</v>
      </c>
      <c r="B214" s="17" t="s">
        <v>661</v>
      </c>
      <c r="C214" s="18">
        <v>3500000</v>
      </c>
    </row>
    <row r="215" spans="1:3" ht="15" customHeight="1">
      <c r="A215" s="16">
        <v>29703</v>
      </c>
      <c r="B215" s="17" t="s">
        <v>662</v>
      </c>
      <c r="C215" s="18">
        <v>3400000</v>
      </c>
    </row>
    <row r="216" spans="1:3" ht="15" customHeight="1">
      <c r="A216" s="16">
        <v>335888</v>
      </c>
      <c r="B216" s="17" t="s">
        <v>663</v>
      </c>
      <c r="C216" s="18">
        <v>3400000</v>
      </c>
    </row>
    <row r="217" spans="1:3" ht="15" customHeight="1">
      <c r="A217" s="16">
        <v>216225</v>
      </c>
      <c r="B217" s="17" t="s">
        <v>664</v>
      </c>
      <c r="C217" s="18">
        <v>3400000</v>
      </c>
    </row>
    <row r="218" spans="1:3" ht="15" customHeight="1">
      <c r="A218" s="16">
        <v>216873</v>
      </c>
      <c r="B218" s="17" t="s">
        <v>665</v>
      </c>
      <c r="C218" s="18">
        <v>3400000</v>
      </c>
    </row>
    <row r="219" spans="1:3" ht="15" customHeight="1">
      <c r="A219" s="16">
        <v>105469</v>
      </c>
      <c r="B219" s="17" t="s">
        <v>666</v>
      </c>
      <c r="C219" s="18">
        <v>3400000</v>
      </c>
    </row>
    <row r="220" spans="1:3" ht="15" customHeight="1">
      <c r="A220" s="16">
        <v>77678</v>
      </c>
      <c r="B220" s="17" t="s">
        <v>667</v>
      </c>
      <c r="C220" s="18">
        <v>3400000</v>
      </c>
    </row>
    <row r="221" spans="1:3" ht="15" customHeight="1">
      <c r="A221" s="16">
        <v>228392</v>
      </c>
      <c r="B221" s="17" t="s">
        <v>668</v>
      </c>
      <c r="C221" s="18">
        <v>3400000</v>
      </c>
    </row>
    <row r="222" spans="1:3" ht="15" customHeight="1">
      <c r="A222" s="16">
        <v>75476</v>
      </c>
      <c r="B222" s="17" t="s">
        <v>358</v>
      </c>
      <c r="C222" s="18">
        <v>3400000</v>
      </c>
    </row>
    <row r="223" spans="1:3" ht="15" customHeight="1">
      <c r="A223" s="16">
        <v>244839</v>
      </c>
      <c r="B223" s="17" t="s">
        <v>499</v>
      </c>
      <c r="C223" s="18">
        <v>3300000</v>
      </c>
    </row>
    <row r="224" spans="1:3" ht="15" customHeight="1">
      <c r="A224" s="16">
        <v>43404</v>
      </c>
      <c r="B224" s="17" t="s">
        <v>521</v>
      </c>
      <c r="C224" s="18">
        <v>3300000</v>
      </c>
    </row>
    <row r="225" spans="1:3" ht="15" customHeight="1">
      <c r="A225" s="16">
        <v>277084</v>
      </c>
      <c r="B225" s="17" t="s">
        <v>524</v>
      </c>
      <c r="C225" s="18">
        <v>3200000</v>
      </c>
    </row>
    <row r="226" spans="1:3" ht="15" customHeight="1">
      <c r="A226" s="16">
        <v>329766</v>
      </c>
      <c r="B226" s="17" t="s">
        <v>669</v>
      </c>
      <c r="C226" s="18">
        <v>3200000</v>
      </c>
    </row>
    <row r="227" spans="1:3" ht="15" customHeight="1">
      <c r="A227" s="16">
        <v>218263</v>
      </c>
      <c r="B227" s="17" t="s">
        <v>302</v>
      </c>
      <c r="C227" s="18">
        <v>3100000</v>
      </c>
    </row>
    <row r="228" spans="1:3" ht="15" customHeight="1">
      <c r="A228" s="16">
        <v>32480</v>
      </c>
      <c r="B228" s="17" t="s">
        <v>670</v>
      </c>
      <c r="C228" s="18">
        <v>3000000</v>
      </c>
    </row>
    <row r="229" spans="1:3" ht="15" customHeight="1">
      <c r="A229" s="16">
        <v>82080</v>
      </c>
      <c r="B229" s="17" t="s">
        <v>671</v>
      </c>
      <c r="C229" s="18">
        <v>2900000</v>
      </c>
    </row>
    <row r="230" spans="1:3" ht="15" customHeight="1">
      <c r="A230" s="16">
        <v>234753</v>
      </c>
      <c r="B230" s="17" t="s">
        <v>465</v>
      </c>
      <c r="C230" s="18">
        <v>2900000</v>
      </c>
    </row>
    <row r="231" spans="1:3" ht="15" customHeight="1">
      <c r="A231" s="16">
        <v>328062</v>
      </c>
      <c r="B231" s="17" t="s">
        <v>672</v>
      </c>
      <c r="C231" s="18">
        <v>2800000</v>
      </c>
    </row>
    <row r="232" spans="1:3" ht="15" customHeight="1">
      <c r="A232" s="16">
        <v>295097</v>
      </c>
      <c r="B232" s="17" t="s">
        <v>458</v>
      </c>
      <c r="C232" s="18">
        <v>2800000</v>
      </c>
    </row>
    <row r="233" spans="1:3" ht="15" customHeight="1">
      <c r="A233" s="16">
        <v>230733</v>
      </c>
      <c r="B233" s="17" t="s">
        <v>137</v>
      </c>
      <c r="C233" s="18">
        <v>2700000</v>
      </c>
    </row>
    <row r="234" spans="1:3" ht="15" customHeight="1">
      <c r="A234" s="16">
        <v>25283</v>
      </c>
      <c r="B234" s="17" t="s">
        <v>673</v>
      </c>
      <c r="C234" s="18">
        <v>2600000</v>
      </c>
    </row>
    <row r="235" spans="1:3" ht="15" customHeight="1">
      <c r="A235" s="16">
        <v>16291</v>
      </c>
      <c r="B235" s="17" t="s">
        <v>121</v>
      </c>
      <c r="C235" s="18">
        <v>2600000</v>
      </c>
    </row>
    <row r="236" spans="1:3" ht="15" customHeight="1">
      <c r="A236" s="16">
        <v>72866</v>
      </c>
      <c r="B236" s="17" t="s">
        <v>674</v>
      </c>
      <c r="C236" s="18">
        <v>2600000</v>
      </c>
    </row>
    <row r="237" spans="1:3" ht="15" customHeight="1">
      <c r="A237" s="16">
        <v>230327</v>
      </c>
      <c r="B237" s="17" t="s">
        <v>184</v>
      </c>
      <c r="C237" s="18">
        <v>2600000</v>
      </c>
    </row>
    <row r="238" spans="1:3" ht="15" customHeight="1">
      <c r="A238" s="16">
        <v>236608</v>
      </c>
      <c r="B238" s="17" t="s">
        <v>675</v>
      </c>
      <c r="C238" s="18">
        <v>2600000</v>
      </c>
    </row>
    <row r="239" spans="1:3" ht="15" customHeight="1">
      <c r="A239" s="16">
        <v>304659</v>
      </c>
      <c r="B239" s="17" t="s">
        <v>676</v>
      </c>
      <c r="C239" s="18">
        <v>2500000</v>
      </c>
    </row>
    <row r="240" spans="1:3" ht="15" customHeight="1">
      <c r="A240" s="16">
        <v>330265</v>
      </c>
      <c r="B240" s="17" t="s">
        <v>677</v>
      </c>
      <c r="C240" s="18">
        <v>2300000</v>
      </c>
    </row>
    <row r="241" spans="1:3" ht="15" customHeight="1">
      <c r="A241" s="16">
        <v>22446</v>
      </c>
      <c r="B241" s="17" t="s">
        <v>678</v>
      </c>
      <c r="C241" s="18">
        <v>2300000</v>
      </c>
    </row>
    <row r="242" spans="1:3" ht="15" customHeight="1">
      <c r="A242" s="16">
        <v>36752</v>
      </c>
      <c r="B242" s="17" t="s">
        <v>452</v>
      </c>
      <c r="C242" s="18">
        <v>2300000</v>
      </c>
    </row>
    <row r="243" spans="1:3" ht="15" customHeight="1">
      <c r="A243" s="16">
        <v>20662</v>
      </c>
      <c r="B243" s="17" t="s">
        <v>366</v>
      </c>
      <c r="C243" s="18">
        <v>2300000</v>
      </c>
    </row>
    <row r="244" spans="1:3" ht="15" customHeight="1">
      <c r="A244" s="16">
        <v>233659</v>
      </c>
      <c r="B244" s="17" t="s">
        <v>679</v>
      </c>
      <c r="C244" s="18">
        <v>2200000</v>
      </c>
    </row>
    <row r="245" spans="1:3" ht="15" customHeight="1">
      <c r="A245" s="16">
        <v>246610</v>
      </c>
      <c r="B245" s="17" t="s">
        <v>680</v>
      </c>
      <c r="C245" s="18">
        <v>2100000</v>
      </c>
    </row>
    <row r="246" spans="1:3" ht="15" customHeight="1">
      <c r="A246" s="16">
        <v>102736</v>
      </c>
      <c r="B246" s="17" t="s">
        <v>80</v>
      </c>
      <c r="C246" s="18">
        <v>2100000</v>
      </c>
    </row>
    <row r="247" spans="1:3" ht="15" customHeight="1">
      <c r="A247" s="16">
        <v>57889</v>
      </c>
      <c r="B247" s="17" t="s">
        <v>9</v>
      </c>
      <c r="C247" s="18">
        <v>2100000</v>
      </c>
    </row>
    <row r="248" spans="1:3" ht="15" customHeight="1">
      <c r="A248" s="16">
        <v>75549</v>
      </c>
      <c r="B248" s="17" t="s">
        <v>681</v>
      </c>
      <c r="C248" s="18">
        <v>2100000</v>
      </c>
    </row>
    <row r="249" spans="1:3" ht="15" customHeight="1">
      <c r="A249" s="16">
        <v>342074</v>
      </c>
      <c r="B249" s="17" t="s">
        <v>682</v>
      </c>
      <c r="C249" s="18">
        <v>2000000</v>
      </c>
    </row>
    <row r="250" spans="1:3" ht="15" customHeight="1">
      <c r="A250" s="16">
        <v>230682</v>
      </c>
      <c r="B250" s="17" t="s">
        <v>91</v>
      </c>
      <c r="C250" s="18">
        <v>2000000</v>
      </c>
    </row>
    <row r="251" spans="1:3" ht="15" customHeight="1">
      <c r="A251" s="16">
        <v>78098</v>
      </c>
      <c r="B251" s="17" t="s">
        <v>231</v>
      </c>
      <c r="C251" s="18">
        <v>1900000</v>
      </c>
    </row>
    <row r="252" spans="1:3" ht="15" customHeight="1">
      <c r="A252" s="16">
        <v>236782</v>
      </c>
      <c r="B252" s="17" t="s">
        <v>404</v>
      </c>
      <c r="C252" s="18">
        <v>1900000</v>
      </c>
    </row>
    <row r="253" spans="1:3" ht="15" customHeight="1">
      <c r="A253" s="16">
        <v>346160</v>
      </c>
      <c r="B253" s="17" t="s">
        <v>683</v>
      </c>
      <c r="C253" s="18">
        <v>1900000</v>
      </c>
    </row>
    <row r="254" spans="1:3" ht="15" customHeight="1">
      <c r="A254" s="16">
        <v>61823</v>
      </c>
      <c r="B254" s="17" t="s">
        <v>108</v>
      </c>
      <c r="C254" s="18">
        <v>1800000</v>
      </c>
    </row>
    <row r="255" spans="1:3" ht="15" customHeight="1">
      <c r="A255" s="16">
        <v>78776</v>
      </c>
      <c r="B255" s="17" t="s">
        <v>684</v>
      </c>
      <c r="C255" s="18">
        <v>1700000</v>
      </c>
    </row>
    <row r="256" spans="1:3" ht="15" customHeight="1">
      <c r="A256" s="16">
        <v>60774</v>
      </c>
      <c r="B256" s="17" t="s">
        <v>685</v>
      </c>
      <c r="C256" s="18">
        <v>1600000</v>
      </c>
    </row>
    <row r="257" spans="1:3" ht="15" customHeight="1">
      <c r="A257" s="16">
        <v>324189</v>
      </c>
      <c r="B257" s="17" t="s">
        <v>686</v>
      </c>
      <c r="C257" s="18">
        <v>1600000</v>
      </c>
    </row>
    <row r="258" spans="1:3" ht="15" customHeight="1">
      <c r="A258" s="16">
        <v>310632</v>
      </c>
      <c r="B258" s="17" t="s">
        <v>687</v>
      </c>
      <c r="C258" s="18">
        <v>1600000</v>
      </c>
    </row>
    <row r="259" spans="1:3" ht="15" customHeight="1">
      <c r="A259" s="16">
        <v>65078</v>
      </c>
      <c r="B259" s="17" t="s">
        <v>688</v>
      </c>
      <c r="C259" s="18">
        <v>1400000</v>
      </c>
    </row>
    <row r="260" spans="1:3" ht="15" customHeight="1">
      <c r="A260" s="16">
        <v>81298</v>
      </c>
      <c r="B260" s="17" t="s">
        <v>689</v>
      </c>
      <c r="C260" s="18">
        <v>1400000</v>
      </c>
    </row>
    <row r="261" spans="1:3" ht="15" customHeight="1">
      <c r="A261" s="16">
        <v>286482</v>
      </c>
      <c r="B261" s="17" t="s">
        <v>268</v>
      </c>
      <c r="C261" s="18">
        <v>1400000</v>
      </c>
    </row>
    <row r="262" spans="1:3" ht="15" customHeight="1">
      <c r="A262" s="16">
        <v>323148</v>
      </c>
      <c r="B262" s="17" t="s">
        <v>690</v>
      </c>
      <c r="C262" s="18">
        <v>1400000</v>
      </c>
    </row>
    <row r="263" spans="1:3" ht="15" customHeight="1">
      <c r="A263" s="16">
        <v>243286</v>
      </c>
      <c r="B263" s="17" t="s">
        <v>373</v>
      </c>
      <c r="C263" s="18">
        <v>1300000</v>
      </c>
    </row>
    <row r="264" spans="1:3" ht="15" customHeight="1">
      <c r="A264" s="16">
        <v>270850</v>
      </c>
      <c r="B264" s="17" t="s">
        <v>381</v>
      </c>
      <c r="C264" s="18">
        <v>1300000</v>
      </c>
    </row>
    <row r="265" spans="1:3" ht="15" customHeight="1">
      <c r="A265" s="16">
        <v>233999</v>
      </c>
      <c r="B265" s="17" t="s">
        <v>691</v>
      </c>
      <c r="C265" s="18">
        <v>1100000</v>
      </c>
    </row>
    <row r="266" spans="1:3" ht="15" customHeight="1">
      <c r="A266" s="16">
        <v>341511</v>
      </c>
      <c r="B266" s="17" t="s">
        <v>692</v>
      </c>
      <c r="C266" s="18">
        <v>1000000</v>
      </c>
    </row>
    <row r="267" spans="1:3" ht="15" customHeight="1">
      <c r="A267" s="16">
        <v>344930</v>
      </c>
      <c r="B267" s="17" t="s">
        <v>693</v>
      </c>
      <c r="C267" s="18">
        <v>1000000</v>
      </c>
    </row>
    <row r="268" spans="1:3" ht="15" customHeight="1">
      <c r="A268" s="16">
        <v>282</v>
      </c>
      <c r="B268" s="17" t="s">
        <v>694</v>
      </c>
      <c r="C268" s="18">
        <v>1000000</v>
      </c>
    </row>
    <row r="269" spans="1:3" ht="15" customHeight="1">
      <c r="A269" s="16">
        <v>106344</v>
      </c>
      <c r="B269" s="17" t="s">
        <v>244</v>
      </c>
      <c r="C269" s="18">
        <v>1000000</v>
      </c>
    </row>
    <row r="270" spans="1:3" ht="15" customHeight="1">
      <c r="A270" s="16">
        <v>265631</v>
      </c>
      <c r="B270" s="17" t="s">
        <v>695</v>
      </c>
      <c r="C270" s="18">
        <v>1000000</v>
      </c>
    </row>
    <row r="271" spans="1:3" ht="15" customHeight="1">
      <c r="A271" s="16">
        <v>80529</v>
      </c>
      <c r="B271" s="17" t="s">
        <v>696</v>
      </c>
      <c r="C271" s="18">
        <v>1000000</v>
      </c>
    </row>
    <row r="272" spans="1:3" ht="15" customHeight="1">
      <c r="A272" s="16">
        <v>77043</v>
      </c>
      <c r="B272" s="17" t="s">
        <v>697</v>
      </c>
      <c r="C272" s="18">
        <v>1000000</v>
      </c>
    </row>
    <row r="273" spans="1:3" ht="15" customHeight="1">
      <c r="A273" s="16">
        <v>100298</v>
      </c>
      <c r="B273" s="17" t="s">
        <v>698</v>
      </c>
      <c r="C273" s="18">
        <v>900000</v>
      </c>
    </row>
    <row r="274" spans="1:3" ht="15" customHeight="1">
      <c r="A274" s="16">
        <v>2135</v>
      </c>
      <c r="B274" s="17" t="s">
        <v>699</v>
      </c>
      <c r="C274" s="18">
        <v>900000</v>
      </c>
    </row>
    <row r="275" spans="1:3" ht="15" customHeight="1">
      <c r="A275" s="16">
        <v>340988</v>
      </c>
      <c r="B275" s="17" t="s">
        <v>700</v>
      </c>
      <c r="C275" s="18">
        <v>700000</v>
      </c>
    </row>
    <row r="276" spans="1:3" ht="15" customHeight="1">
      <c r="A276" s="16">
        <v>300057</v>
      </c>
      <c r="B276" s="17" t="s">
        <v>701</v>
      </c>
      <c r="C276" s="18">
        <v>700000</v>
      </c>
    </row>
    <row r="277" spans="1:3" ht="15" customHeight="1">
      <c r="A277" s="16">
        <v>290680</v>
      </c>
      <c r="B277" s="17" t="s">
        <v>702</v>
      </c>
      <c r="C277" s="18">
        <v>700000</v>
      </c>
    </row>
    <row r="278" spans="1:3" ht="15" customHeight="1">
      <c r="A278" s="16">
        <v>46141</v>
      </c>
      <c r="B278" s="17" t="s">
        <v>703</v>
      </c>
      <c r="C278" s="18">
        <v>700000</v>
      </c>
    </row>
    <row r="279" spans="1:3" ht="15" customHeight="1">
      <c r="A279" s="16">
        <v>212914</v>
      </c>
      <c r="B279" s="17" t="s">
        <v>704</v>
      </c>
      <c r="C279" s="18">
        <v>700000</v>
      </c>
    </row>
    <row r="280" spans="1:3" ht="15" customHeight="1">
      <c r="A280" s="16">
        <v>270408</v>
      </c>
      <c r="B280" s="17" t="s">
        <v>705</v>
      </c>
      <c r="C280" s="18">
        <v>700000</v>
      </c>
    </row>
    <row r="281" spans="1:3" ht="15" customHeight="1">
      <c r="A281" s="16">
        <v>288562</v>
      </c>
      <c r="B281" s="17" t="s">
        <v>174</v>
      </c>
      <c r="C281" s="18">
        <v>600000</v>
      </c>
    </row>
    <row r="282" spans="1:3" ht="15" customHeight="1">
      <c r="A282" s="16">
        <v>240196</v>
      </c>
      <c r="B282" s="17" t="s">
        <v>706</v>
      </c>
      <c r="C282" s="18">
        <v>500000</v>
      </c>
    </row>
    <row r="283" spans="1:3" ht="15" customHeight="1">
      <c r="A283" s="16">
        <v>272866</v>
      </c>
      <c r="B283" s="17" t="s">
        <v>707</v>
      </c>
      <c r="C283" s="18">
        <v>500000</v>
      </c>
    </row>
    <row r="284" spans="1:3" ht="15" customHeight="1">
      <c r="A284" s="16">
        <v>19359</v>
      </c>
      <c r="B284" s="17" t="s">
        <v>708</v>
      </c>
      <c r="C284" s="18">
        <v>500000</v>
      </c>
    </row>
    <row r="285" spans="1:3" ht="15" customHeight="1">
      <c r="A285" s="16">
        <v>286266</v>
      </c>
      <c r="B285" s="17" t="s">
        <v>341</v>
      </c>
      <c r="C285" s="18">
        <v>500000</v>
      </c>
    </row>
    <row r="286" spans="1:3" ht="15" customHeight="1">
      <c r="A286" s="16">
        <v>231199</v>
      </c>
      <c r="B286" s="17" t="s">
        <v>709</v>
      </c>
      <c r="C286" s="18">
        <v>500000</v>
      </c>
    </row>
    <row r="287" spans="1:3" ht="15" customHeight="1">
      <c r="A287" s="16">
        <v>314297</v>
      </c>
      <c r="B287" s="17" t="s">
        <v>710</v>
      </c>
      <c r="C287" s="18">
        <v>300000</v>
      </c>
    </row>
    <row r="288" spans="1:3" ht="15" customHeight="1">
      <c r="A288" s="16">
        <v>85281</v>
      </c>
      <c r="B288" s="17" t="s">
        <v>99</v>
      </c>
      <c r="C288" s="18">
        <v>300000</v>
      </c>
    </row>
    <row r="289" spans="1:3" ht="15" customHeight="1">
      <c r="A289" s="16">
        <v>1018</v>
      </c>
      <c r="B289" s="17" t="s">
        <v>711</v>
      </c>
      <c r="C289" s="18">
        <v>300000</v>
      </c>
    </row>
    <row r="290" spans="1:3" ht="15" customHeight="1">
      <c r="A290" s="16">
        <v>212914</v>
      </c>
      <c r="B290" s="17" t="s">
        <v>704</v>
      </c>
      <c r="C290" s="18">
        <v>700000</v>
      </c>
    </row>
    <row r="291" spans="1:3" ht="15" customHeight="1">
      <c r="A291" s="16">
        <v>46141</v>
      </c>
      <c r="B291" s="17" t="s">
        <v>703</v>
      </c>
      <c r="C291" s="18">
        <v>700000</v>
      </c>
    </row>
    <row r="292" spans="1:3" ht="15" customHeight="1">
      <c r="A292" s="16">
        <v>288562</v>
      </c>
      <c r="B292" s="17" t="s">
        <v>174</v>
      </c>
      <c r="C292" s="18">
        <v>600000</v>
      </c>
    </row>
    <row r="293" spans="1:3" ht="15" customHeight="1">
      <c r="A293" s="16">
        <v>19359</v>
      </c>
      <c r="B293" s="17" t="s">
        <v>708</v>
      </c>
      <c r="C293" s="18">
        <v>500000</v>
      </c>
    </row>
    <row r="294" spans="1:3" ht="15" customHeight="1">
      <c r="A294" s="16">
        <v>272866</v>
      </c>
      <c r="B294" s="17" t="s">
        <v>707</v>
      </c>
      <c r="C294" s="18">
        <v>500000</v>
      </c>
    </row>
    <row r="295" spans="1:3" ht="15" customHeight="1">
      <c r="A295" s="16">
        <v>240196</v>
      </c>
      <c r="B295" s="17" t="s">
        <v>706</v>
      </c>
      <c r="C295" s="18">
        <v>500000</v>
      </c>
    </row>
    <row r="296" spans="1:3" ht="15" customHeight="1">
      <c r="A296" s="16">
        <v>231199</v>
      </c>
      <c r="B296" s="17" t="s">
        <v>709</v>
      </c>
      <c r="C296" s="18">
        <v>500000</v>
      </c>
    </row>
    <row r="297" spans="1:3" ht="15" customHeight="1">
      <c r="A297" s="16">
        <v>314297</v>
      </c>
      <c r="B297" s="17" t="s">
        <v>710</v>
      </c>
      <c r="C297" s="18">
        <v>300000</v>
      </c>
    </row>
    <row r="298" spans="1:3" ht="15" customHeight="1">
      <c r="A298" s="16">
        <v>85281</v>
      </c>
      <c r="B298" s="17" t="s">
        <v>99</v>
      </c>
      <c r="C298" s="18">
        <v>300000</v>
      </c>
    </row>
    <row r="299" spans="1:3" ht="15" customHeight="1">
      <c r="A299" s="16">
        <v>1018</v>
      </c>
      <c r="B299" s="17" t="s">
        <v>711</v>
      </c>
      <c r="C299" s="18">
        <v>300000</v>
      </c>
    </row>
    <row r="300" ht="15">
      <c r="C300" s="13">
        <f>SUM(C2:C299)</f>
        <v>5124400000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3"/>
  <sheetViews>
    <sheetView workbookViewId="0" topLeftCell="A1">
      <selection activeCell="B2" sqref="B2:B8"/>
    </sheetView>
  </sheetViews>
  <sheetFormatPr defaultColWidth="9.140625" defaultRowHeight="15"/>
  <cols>
    <col min="1" max="3" width="17.8515625" style="0" customWidth="1"/>
  </cols>
  <sheetData>
    <row r="1" spans="1:3" ht="15">
      <c r="A1" s="19" t="s">
        <v>0</v>
      </c>
      <c r="B1" s="19" t="s">
        <v>1</v>
      </c>
      <c r="C1" s="19" t="s">
        <v>2</v>
      </c>
    </row>
    <row r="2" spans="1:3" ht="15" customHeight="1">
      <c r="A2" s="20">
        <v>19164</v>
      </c>
      <c r="B2" s="21" t="s">
        <v>712</v>
      </c>
      <c r="C2" s="20">
        <v>100000000</v>
      </c>
    </row>
    <row r="3" spans="1:3" ht="15" customHeight="1">
      <c r="A3" s="20">
        <v>22540</v>
      </c>
      <c r="B3" s="21" t="s">
        <v>40</v>
      </c>
      <c r="C3" s="20">
        <v>100000000</v>
      </c>
    </row>
    <row r="4" spans="1:3" ht="15" customHeight="1">
      <c r="A4" s="20">
        <v>40848</v>
      </c>
      <c r="B4" s="21" t="s">
        <v>42</v>
      </c>
      <c r="C4" s="20">
        <v>100000000</v>
      </c>
    </row>
    <row r="5" spans="1:3" ht="15" customHeight="1">
      <c r="A5" s="20">
        <v>57274</v>
      </c>
      <c r="B5" s="21" t="s">
        <v>591</v>
      </c>
      <c r="C5" s="20">
        <v>100000000</v>
      </c>
    </row>
    <row r="6" spans="1:3" ht="15" customHeight="1">
      <c r="A6" s="20">
        <v>213364</v>
      </c>
      <c r="B6" s="21" t="s">
        <v>31</v>
      </c>
      <c r="C6" s="20">
        <v>100000000</v>
      </c>
    </row>
    <row r="7" spans="1:3" ht="15" customHeight="1">
      <c r="A7" s="20">
        <v>220489</v>
      </c>
      <c r="B7" s="21" t="s">
        <v>566</v>
      </c>
      <c r="C7" s="20">
        <v>100000000</v>
      </c>
    </row>
    <row r="8" spans="1:3" ht="15" customHeight="1">
      <c r="A8" s="20">
        <v>240489</v>
      </c>
      <c r="B8" s="21" t="s">
        <v>17</v>
      </c>
      <c r="C8" s="20">
        <v>100000000</v>
      </c>
    </row>
    <row r="9" spans="1:3" ht="15" customHeight="1">
      <c r="A9" s="20">
        <v>289628</v>
      </c>
      <c r="B9" s="21" t="s">
        <v>345</v>
      </c>
      <c r="C9" s="20">
        <v>99200000</v>
      </c>
    </row>
    <row r="10" spans="1:3" ht="15" customHeight="1">
      <c r="A10" s="20">
        <v>336563</v>
      </c>
      <c r="B10" s="21" t="s">
        <v>567</v>
      </c>
      <c r="C10" s="20">
        <v>96800000</v>
      </c>
    </row>
    <row r="11" spans="1:3" ht="15" customHeight="1">
      <c r="A11" s="20">
        <v>249564</v>
      </c>
      <c r="B11" s="21" t="s">
        <v>169</v>
      </c>
      <c r="C11" s="20">
        <v>96700000</v>
      </c>
    </row>
    <row r="12" spans="1:3" ht="15" customHeight="1">
      <c r="A12" s="20">
        <v>3095</v>
      </c>
      <c r="B12" s="21" t="s">
        <v>713</v>
      </c>
      <c r="C12" s="20">
        <v>95200000</v>
      </c>
    </row>
    <row r="13" spans="1:3" ht="15" customHeight="1">
      <c r="A13" s="20">
        <v>106514</v>
      </c>
      <c r="B13" s="21" t="s">
        <v>22</v>
      </c>
      <c r="C13" s="20">
        <v>93200000</v>
      </c>
    </row>
    <row r="14" spans="1:3" ht="15" customHeight="1">
      <c r="A14" s="20">
        <v>108510</v>
      </c>
      <c r="B14" s="21" t="s">
        <v>714</v>
      </c>
      <c r="C14" s="20">
        <v>86400000</v>
      </c>
    </row>
    <row r="15" spans="1:3" ht="15" customHeight="1">
      <c r="A15" s="20">
        <v>215596</v>
      </c>
      <c r="B15" s="21" t="s">
        <v>715</v>
      </c>
      <c r="C15" s="20">
        <v>82600000</v>
      </c>
    </row>
    <row r="16" spans="1:3" ht="15" customHeight="1">
      <c r="A16" s="20">
        <v>17753</v>
      </c>
      <c r="B16" s="21" t="s">
        <v>43</v>
      </c>
      <c r="C16" s="20">
        <v>80800000</v>
      </c>
    </row>
    <row r="17" spans="1:3" ht="15" customHeight="1">
      <c r="A17" s="20">
        <v>218922</v>
      </c>
      <c r="B17" s="21" t="s">
        <v>577</v>
      </c>
      <c r="C17" s="20">
        <v>79700000</v>
      </c>
    </row>
    <row r="18" spans="1:3" ht="15" customHeight="1">
      <c r="A18" s="20">
        <v>325511</v>
      </c>
      <c r="B18" s="21" t="s">
        <v>569</v>
      </c>
      <c r="C18" s="20">
        <v>74800000</v>
      </c>
    </row>
    <row r="19" spans="1:3" ht="15" customHeight="1">
      <c r="A19" s="20">
        <v>241636</v>
      </c>
      <c r="B19" s="21" t="s">
        <v>186</v>
      </c>
      <c r="C19" s="20">
        <v>68900000</v>
      </c>
    </row>
    <row r="20" spans="1:3" ht="15" customHeight="1">
      <c r="A20" s="20">
        <v>44173</v>
      </c>
      <c r="B20" s="21" t="s">
        <v>573</v>
      </c>
      <c r="C20" s="20">
        <v>63200000</v>
      </c>
    </row>
    <row r="21" spans="1:3" ht="15" customHeight="1">
      <c r="A21" s="20">
        <v>78098</v>
      </c>
      <c r="B21" s="21" t="s">
        <v>231</v>
      </c>
      <c r="C21" s="20">
        <v>61600000</v>
      </c>
    </row>
    <row r="22" spans="1:3" ht="15" customHeight="1">
      <c r="A22" s="20">
        <v>30567</v>
      </c>
      <c r="B22" s="21" t="s">
        <v>459</v>
      </c>
      <c r="C22" s="20">
        <v>56600000</v>
      </c>
    </row>
    <row r="23" spans="1:3" ht="15" customHeight="1">
      <c r="A23" s="20">
        <v>222302</v>
      </c>
      <c r="B23" s="21" t="s">
        <v>716</v>
      </c>
      <c r="C23" s="20">
        <v>55700000</v>
      </c>
    </row>
    <row r="24" spans="1:3" ht="15" customHeight="1">
      <c r="A24" s="20">
        <v>51128</v>
      </c>
      <c r="B24" s="21" t="s">
        <v>94</v>
      </c>
      <c r="C24" s="20">
        <v>50600000</v>
      </c>
    </row>
    <row r="25" spans="1:3" ht="15" customHeight="1">
      <c r="A25" s="20">
        <v>352131</v>
      </c>
      <c r="B25" s="21" t="s">
        <v>717</v>
      </c>
      <c r="C25" s="20">
        <v>49900000</v>
      </c>
    </row>
    <row r="26" spans="1:3" ht="15" customHeight="1">
      <c r="A26" s="20">
        <v>261724</v>
      </c>
      <c r="B26" s="21" t="s">
        <v>342</v>
      </c>
      <c r="C26" s="20">
        <v>48400000</v>
      </c>
    </row>
    <row r="27" spans="1:3" ht="15" customHeight="1">
      <c r="A27" s="20">
        <v>268051</v>
      </c>
      <c r="B27" s="21" t="s">
        <v>718</v>
      </c>
      <c r="C27" s="20">
        <v>47600000</v>
      </c>
    </row>
    <row r="28" spans="1:3" ht="15" customHeight="1">
      <c r="A28" s="20">
        <v>305385</v>
      </c>
      <c r="B28" s="21" t="s">
        <v>600</v>
      </c>
      <c r="C28" s="20">
        <v>46700000</v>
      </c>
    </row>
    <row r="29" spans="1:3" ht="15" customHeight="1">
      <c r="A29" s="20">
        <v>342903</v>
      </c>
      <c r="B29" s="21" t="s">
        <v>651</v>
      </c>
      <c r="C29" s="20">
        <v>45600000</v>
      </c>
    </row>
    <row r="30" spans="1:3" ht="15" customHeight="1">
      <c r="A30" s="20">
        <v>245339</v>
      </c>
      <c r="B30" s="21" t="s">
        <v>340</v>
      </c>
      <c r="C30" s="20">
        <v>45000000</v>
      </c>
    </row>
    <row r="31" spans="1:3" ht="15" customHeight="1">
      <c r="A31" s="20">
        <v>45376</v>
      </c>
      <c r="B31" s="21" t="s">
        <v>585</v>
      </c>
      <c r="C31" s="20">
        <v>43500000</v>
      </c>
    </row>
    <row r="32" spans="1:3" ht="15" customHeight="1">
      <c r="A32" s="20">
        <v>258664</v>
      </c>
      <c r="B32" s="21" t="s">
        <v>123</v>
      </c>
      <c r="C32" s="20">
        <v>43400000</v>
      </c>
    </row>
    <row r="33" spans="1:3" ht="15" customHeight="1">
      <c r="A33" s="20">
        <v>288522</v>
      </c>
      <c r="B33" s="21" t="s">
        <v>578</v>
      </c>
      <c r="C33" s="20">
        <v>42200000</v>
      </c>
    </row>
    <row r="34" spans="1:3" ht="15" customHeight="1">
      <c r="A34" s="20">
        <v>241711</v>
      </c>
      <c r="B34" s="21" t="s">
        <v>523</v>
      </c>
      <c r="C34" s="20">
        <v>41100000</v>
      </c>
    </row>
    <row r="35" spans="1:3" ht="15" customHeight="1">
      <c r="A35" s="20">
        <v>267870</v>
      </c>
      <c r="B35" s="21" t="s">
        <v>116</v>
      </c>
      <c r="C35" s="20">
        <v>39300000</v>
      </c>
    </row>
    <row r="36" spans="1:3" ht="15" customHeight="1">
      <c r="A36" s="20">
        <v>103311</v>
      </c>
      <c r="B36" s="21" t="s">
        <v>33</v>
      </c>
      <c r="C36" s="20">
        <v>39200000</v>
      </c>
    </row>
    <row r="37" spans="1:3" ht="15" customHeight="1">
      <c r="A37" s="20">
        <v>239944</v>
      </c>
      <c r="B37" s="21" t="s">
        <v>719</v>
      </c>
      <c r="C37" s="20">
        <v>39100000</v>
      </c>
    </row>
    <row r="38" spans="1:3" ht="15" customHeight="1">
      <c r="A38" s="20">
        <v>267500</v>
      </c>
      <c r="B38" s="21" t="s">
        <v>339</v>
      </c>
      <c r="C38" s="20">
        <v>37600000</v>
      </c>
    </row>
    <row r="39" spans="1:3" ht="15" customHeight="1">
      <c r="A39" s="20">
        <v>245899</v>
      </c>
      <c r="B39" s="21" t="s">
        <v>586</v>
      </c>
      <c r="C39" s="20">
        <v>36800000</v>
      </c>
    </row>
    <row r="40" spans="1:3" ht="15" customHeight="1">
      <c r="A40" s="20">
        <v>227634</v>
      </c>
      <c r="B40" s="21" t="s">
        <v>372</v>
      </c>
      <c r="C40" s="20">
        <v>36700000</v>
      </c>
    </row>
    <row r="41" spans="1:3" ht="15" customHeight="1">
      <c r="A41" s="20">
        <v>6833</v>
      </c>
      <c r="B41" s="21" t="s">
        <v>391</v>
      </c>
      <c r="C41" s="20">
        <v>34900000</v>
      </c>
    </row>
    <row r="42" spans="1:3" ht="15" customHeight="1">
      <c r="A42" s="20">
        <v>238390</v>
      </c>
      <c r="B42" s="21" t="s">
        <v>3</v>
      </c>
      <c r="C42" s="20">
        <v>34300000</v>
      </c>
    </row>
    <row r="43" spans="1:3" ht="15" customHeight="1">
      <c r="A43" s="20">
        <v>246631</v>
      </c>
      <c r="B43" s="21" t="s">
        <v>349</v>
      </c>
      <c r="C43" s="20">
        <v>34000000</v>
      </c>
    </row>
    <row r="44" spans="1:3" ht="15" customHeight="1">
      <c r="A44" s="20">
        <v>337536</v>
      </c>
      <c r="B44" s="21" t="s">
        <v>720</v>
      </c>
      <c r="C44" s="20">
        <v>33800000</v>
      </c>
    </row>
    <row r="45" spans="1:3" ht="15" customHeight="1">
      <c r="A45" s="20">
        <v>220049</v>
      </c>
      <c r="B45" s="21" t="s">
        <v>48</v>
      </c>
      <c r="C45" s="20">
        <v>33500000</v>
      </c>
    </row>
    <row r="46" spans="1:3" ht="15" customHeight="1">
      <c r="A46" s="20">
        <v>324081</v>
      </c>
      <c r="B46" s="21" t="s">
        <v>392</v>
      </c>
      <c r="C46" s="20">
        <v>32200000</v>
      </c>
    </row>
    <row r="47" spans="1:3" ht="15" customHeight="1">
      <c r="A47" s="20">
        <v>359939</v>
      </c>
      <c r="B47" s="21" t="s">
        <v>721</v>
      </c>
      <c r="C47" s="20">
        <v>30600000</v>
      </c>
    </row>
    <row r="48" spans="1:3" ht="15" customHeight="1">
      <c r="A48" s="20">
        <v>285233</v>
      </c>
      <c r="B48" s="21" t="s">
        <v>576</v>
      </c>
      <c r="C48" s="20">
        <v>30100000</v>
      </c>
    </row>
    <row r="49" spans="1:3" ht="15" customHeight="1">
      <c r="A49" s="20">
        <v>51910</v>
      </c>
      <c r="B49" s="21" t="s">
        <v>180</v>
      </c>
      <c r="C49" s="20">
        <v>30000000</v>
      </c>
    </row>
    <row r="50" spans="1:3" ht="15" customHeight="1">
      <c r="A50" s="20">
        <v>338119</v>
      </c>
      <c r="B50" s="21" t="s">
        <v>590</v>
      </c>
      <c r="C50" s="20">
        <v>29300000</v>
      </c>
    </row>
    <row r="51" spans="1:3" ht="15" customHeight="1">
      <c r="A51" s="20">
        <v>317730</v>
      </c>
      <c r="B51" s="21" t="s">
        <v>594</v>
      </c>
      <c r="C51" s="20">
        <v>29000000</v>
      </c>
    </row>
    <row r="52" spans="1:3" ht="15" customHeight="1">
      <c r="A52" s="20">
        <v>24295</v>
      </c>
      <c r="B52" s="21" t="s">
        <v>453</v>
      </c>
      <c r="C52" s="20">
        <v>28800000</v>
      </c>
    </row>
    <row r="53" spans="1:3" ht="15" customHeight="1">
      <c r="A53" s="20">
        <v>30787</v>
      </c>
      <c r="B53" s="21" t="s">
        <v>251</v>
      </c>
      <c r="C53" s="20">
        <v>28700000</v>
      </c>
    </row>
    <row r="54" spans="1:3" ht="15" customHeight="1">
      <c r="A54" s="20">
        <v>15776</v>
      </c>
      <c r="B54" s="21" t="s">
        <v>146</v>
      </c>
      <c r="C54" s="20">
        <v>28500000</v>
      </c>
    </row>
    <row r="55" spans="1:3" ht="15" customHeight="1">
      <c r="A55" s="20">
        <v>259335</v>
      </c>
      <c r="B55" s="21" t="s">
        <v>25</v>
      </c>
      <c r="C55" s="20">
        <v>28500000</v>
      </c>
    </row>
    <row r="56" spans="1:3" ht="15" customHeight="1">
      <c r="A56" s="20">
        <v>58425</v>
      </c>
      <c r="B56" s="21" t="s">
        <v>360</v>
      </c>
      <c r="C56" s="20">
        <v>28100000</v>
      </c>
    </row>
    <row r="57" spans="1:3" ht="15" customHeight="1">
      <c r="A57" s="20">
        <v>106344</v>
      </c>
      <c r="B57" s="21" t="s">
        <v>244</v>
      </c>
      <c r="C57" s="20">
        <v>27300000</v>
      </c>
    </row>
    <row r="58" spans="1:3" ht="15" customHeight="1">
      <c r="A58" s="20">
        <v>251183</v>
      </c>
      <c r="B58" s="21" t="s">
        <v>370</v>
      </c>
      <c r="C58" s="20">
        <v>27000000</v>
      </c>
    </row>
    <row r="59" spans="1:3" ht="15" customHeight="1">
      <c r="A59" s="20">
        <v>219677</v>
      </c>
      <c r="B59" s="21" t="s">
        <v>722</v>
      </c>
      <c r="C59" s="20">
        <v>26400000</v>
      </c>
    </row>
    <row r="60" spans="1:3" ht="15" customHeight="1">
      <c r="A60" s="20">
        <v>324815</v>
      </c>
      <c r="B60" s="21" t="s">
        <v>723</v>
      </c>
      <c r="C60" s="20">
        <v>26200000</v>
      </c>
    </row>
    <row r="61" spans="1:3" ht="15" customHeight="1">
      <c r="A61" s="20">
        <v>81852</v>
      </c>
      <c r="B61" s="21" t="s">
        <v>724</v>
      </c>
      <c r="C61" s="20">
        <v>25400000</v>
      </c>
    </row>
    <row r="62" spans="1:3" ht="15" customHeight="1">
      <c r="A62" s="20">
        <v>52841</v>
      </c>
      <c r="B62" s="21" t="s">
        <v>505</v>
      </c>
      <c r="C62" s="20">
        <v>24600000</v>
      </c>
    </row>
    <row r="63" spans="1:3" ht="15" customHeight="1">
      <c r="A63" s="20">
        <v>257557</v>
      </c>
      <c r="B63" s="21" t="s">
        <v>409</v>
      </c>
      <c r="C63" s="20">
        <v>24600000</v>
      </c>
    </row>
    <row r="64" spans="1:3" ht="15" customHeight="1">
      <c r="A64" s="20">
        <v>247828</v>
      </c>
      <c r="B64" s="21" t="s">
        <v>725</v>
      </c>
      <c r="C64" s="20">
        <v>24000000</v>
      </c>
    </row>
    <row r="65" spans="1:3" ht="15" customHeight="1">
      <c r="A65" s="20">
        <v>74406</v>
      </c>
      <c r="B65" s="21" t="s">
        <v>397</v>
      </c>
      <c r="C65" s="20">
        <v>23600000</v>
      </c>
    </row>
    <row r="66" spans="1:3" ht="15" customHeight="1">
      <c r="A66" s="20">
        <v>272762</v>
      </c>
      <c r="B66" s="21" t="s">
        <v>471</v>
      </c>
      <c r="C66" s="20">
        <v>23100000</v>
      </c>
    </row>
    <row r="67" spans="1:3" ht="15" customHeight="1">
      <c r="A67" s="20">
        <v>349582</v>
      </c>
      <c r="B67" s="21" t="s">
        <v>726</v>
      </c>
      <c r="C67" s="20">
        <v>22200000</v>
      </c>
    </row>
    <row r="68" spans="1:3" ht="15" customHeight="1">
      <c r="A68" s="20">
        <v>337176</v>
      </c>
      <c r="B68" s="21" t="s">
        <v>727</v>
      </c>
      <c r="C68" s="20">
        <v>22000000</v>
      </c>
    </row>
    <row r="69" spans="1:3" ht="15" customHeight="1">
      <c r="A69" s="20">
        <v>330344</v>
      </c>
      <c r="B69" s="21" t="s">
        <v>633</v>
      </c>
      <c r="C69" s="20">
        <v>21800000</v>
      </c>
    </row>
    <row r="70" spans="1:3" ht="15" customHeight="1">
      <c r="A70" s="20">
        <v>312214</v>
      </c>
      <c r="B70" s="21" t="s">
        <v>603</v>
      </c>
      <c r="C70" s="20">
        <v>21100000</v>
      </c>
    </row>
    <row r="71" spans="1:3" ht="15" customHeight="1">
      <c r="A71" s="20">
        <v>107887</v>
      </c>
      <c r="B71" s="21" t="s">
        <v>352</v>
      </c>
      <c r="C71" s="20">
        <v>20800000</v>
      </c>
    </row>
    <row r="72" spans="1:3" ht="15" customHeight="1">
      <c r="A72" s="20">
        <v>81877</v>
      </c>
      <c r="B72" s="21" t="s">
        <v>728</v>
      </c>
      <c r="C72" s="20">
        <v>20700000</v>
      </c>
    </row>
    <row r="73" spans="1:3" ht="15" customHeight="1">
      <c r="A73" s="20">
        <v>326068</v>
      </c>
      <c r="B73" s="21" t="s">
        <v>650</v>
      </c>
      <c r="C73" s="20">
        <v>20700000</v>
      </c>
    </row>
    <row r="74" spans="1:3" ht="15" customHeight="1">
      <c r="A74" s="20">
        <v>72695</v>
      </c>
      <c r="B74" s="21" t="s">
        <v>655</v>
      </c>
      <c r="C74" s="20">
        <v>20600000</v>
      </c>
    </row>
    <row r="75" spans="1:3" ht="15" customHeight="1">
      <c r="A75" s="20">
        <v>230682</v>
      </c>
      <c r="B75" s="21" t="s">
        <v>91</v>
      </c>
      <c r="C75" s="20">
        <v>19300000</v>
      </c>
    </row>
    <row r="76" spans="1:3" ht="15" customHeight="1">
      <c r="A76" s="20">
        <v>40107</v>
      </c>
      <c r="B76" s="21" t="s">
        <v>729</v>
      </c>
      <c r="C76" s="20">
        <v>19100000</v>
      </c>
    </row>
    <row r="77" spans="1:3" ht="15" customHeight="1">
      <c r="A77" s="20">
        <v>335063</v>
      </c>
      <c r="B77" s="21" t="s">
        <v>589</v>
      </c>
      <c r="C77" s="20">
        <v>18600000</v>
      </c>
    </row>
    <row r="78" spans="1:3" ht="15" customHeight="1">
      <c r="A78" s="20">
        <v>247872</v>
      </c>
      <c r="B78" s="21" t="s">
        <v>365</v>
      </c>
      <c r="C78" s="20">
        <v>18500000</v>
      </c>
    </row>
    <row r="79" spans="1:3" ht="15" customHeight="1">
      <c r="A79" s="20">
        <v>222309</v>
      </c>
      <c r="B79" s="21" t="s">
        <v>118</v>
      </c>
      <c r="C79" s="20">
        <v>17900000</v>
      </c>
    </row>
    <row r="80" spans="1:3" ht="15" customHeight="1">
      <c r="A80" s="20">
        <v>241127</v>
      </c>
      <c r="B80" s="21" t="s">
        <v>245</v>
      </c>
      <c r="C80" s="20">
        <v>17800000</v>
      </c>
    </row>
    <row r="81" spans="1:3" ht="15" customHeight="1">
      <c r="A81" s="20">
        <v>320831</v>
      </c>
      <c r="B81" s="21" t="s">
        <v>606</v>
      </c>
      <c r="C81" s="20">
        <v>17800000</v>
      </c>
    </row>
    <row r="82" spans="1:3" ht="15" customHeight="1">
      <c r="A82" s="20">
        <v>228553</v>
      </c>
      <c r="B82" s="21" t="s">
        <v>730</v>
      </c>
      <c r="C82" s="20">
        <v>17700000</v>
      </c>
    </row>
    <row r="83" spans="1:3" ht="15" customHeight="1">
      <c r="A83" s="20">
        <v>233999</v>
      </c>
      <c r="B83" s="21" t="s">
        <v>691</v>
      </c>
      <c r="C83" s="20">
        <v>17700000</v>
      </c>
    </row>
    <row r="84" spans="1:3" ht="15" customHeight="1">
      <c r="A84" s="20">
        <v>300341</v>
      </c>
      <c r="B84" s="21" t="s">
        <v>346</v>
      </c>
      <c r="C84" s="20">
        <v>17700000</v>
      </c>
    </row>
    <row r="85" spans="1:3" ht="15" customHeight="1">
      <c r="A85" s="20">
        <v>326912</v>
      </c>
      <c r="B85" s="21" t="s">
        <v>582</v>
      </c>
      <c r="C85" s="20">
        <v>17500000</v>
      </c>
    </row>
    <row r="86" spans="1:3" ht="15" customHeight="1">
      <c r="A86" s="20">
        <v>315028</v>
      </c>
      <c r="B86" s="21" t="s">
        <v>351</v>
      </c>
      <c r="C86" s="20">
        <v>17400000</v>
      </c>
    </row>
    <row r="87" spans="1:3" ht="15" customHeight="1">
      <c r="A87" s="20">
        <v>334350</v>
      </c>
      <c r="B87" s="21" t="s">
        <v>731</v>
      </c>
      <c r="C87" s="20">
        <v>17200000</v>
      </c>
    </row>
    <row r="88" spans="1:3" ht="15" customHeight="1">
      <c r="A88" s="20">
        <v>339624</v>
      </c>
      <c r="B88" s="21" t="s">
        <v>732</v>
      </c>
      <c r="C88" s="20">
        <v>16400000</v>
      </c>
    </row>
    <row r="89" spans="1:3" ht="15" customHeight="1">
      <c r="A89" s="20">
        <v>13743</v>
      </c>
      <c r="B89" s="21" t="s">
        <v>50</v>
      </c>
      <c r="C89" s="20">
        <v>16200000</v>
      </c>
    </row>
    <row r="90" spans="1:3" ht="15" customHeight="1">
      <c r="A90" s="20">
        <v>233741</v>
      </c>
      <c r="B90" s="21" t="s">
        <v>115</v>
      </c>
      <c r="C90" s="20">
        <v>16000000</v>
      </c>
    </row>
    <row r="91" spans="1:3" ht="15" customHeight="1">
      <c r="A91" s="20">
        <v>323004</v>
      </c>
      <c r="B91" s="21" t="s">
        <v>733</v>
      </c>
      <c r="C91" s="20">
        <v>16000000</v>
      </c>
    </row>
    <row r="92" spans="1:3" ht="15" customHeight="1">
      <c r="A92" s="20">
        <v>334182</v>
      </c>
      <c r="B92" s="21" t="s">
        <v>595</v>
      </c>
      <c r="C92" s="20">
        <v>16000000</v>
      </c>
    </row>
    <row r="93" spans="1:3" ht="15" customHeight="1">
      <c r="A93" s="20">
        <v>265631</v>
      </c>
      <c r="B93" s="21" t="s">
        <v>695</v>
      </c>
      <c r="C93" s="20">
        <v>15400000</v>
      </c>
    </row>
    <row r="94" spans="1:3" ht="15" customHeight="1">
      <c r="A94" s="20">
        <v>313365</v>
      </c>
      <c r="B94" s="21" t="s">
        <v>734</v>
      </c>
      <c r="C94" s="20">
        <v>15300000</v>
      </c>
    </row>
    <row r="95" spans="1:3" ht="15" customHeight="1">
      <c r="A95" s="20">
        <v>351905</v>
      </c>
      <c r="B95" s="21" t="s">
        <v>735</v>
      </c>
      <c r="C95" s="20">
        <v>15100000</v>
      </c>
    </row>
    <row r="96" spans="1:3" ht="15" customHeight="1">
      <c r="A96" s="20">
        <v>268943</v>
      </c>
      <c r="B96" s="21" t="s">
        <v>388</v>
      </c>
      <c r="C96" s="20">
        <v>14800000</v>
      </c>
    </row>
    <row r="97" spans="1:3" ht="15" customHeight="1">
      <c r="A97" s="20">
        <v>339839</v>
      </c>
      <c r="B97" s="21" t="s">
        <v>736</v>
      </c>
      <c r="C97" s="20">
        <v>14700000</v>
      </c>
    </row>
    <row r="98" spans="1:3" ht="15" customHeight="1">
      <c r="A98" s="20">
        <v>61029</v>
      </c>
      <c r="B98" s="21" t="s">
        <v>609</v>
      </c>
      <c r="C98" s="20">
        <v>14500000</v>
      </c>
    </row>
    <row r="99" spans="1:3" ht="15" customHeight="1">
      <c r="A99" s="20">
        <v>285665</v>
      </c>
      <c r="B99" s="21" t="s">
        <v>424</v>
      </c>
      <c r="C99" s="20">
        <v>14500000</v>
      </c>
    </row>
    <row r="100" spans="1:3" ht="15" customHeight="1">
      <c r="A100" s="20">
        <v>16962</v>
      </c>
      <c r="B100" s="21" t="s">
        <v>737</v>
      </c>
      <c r="C100" s="20">
        <v>14400000</v>
      </c>
    </row>
    <row r="101" spans="1:3" ht="15" customHeight="1">
      <c r="A101" s="20">
        <v>246329</v>
      </c>
      <c r="B101" s="21" t="s">
        <v>296</v>
      </c>
      <c r="C101" s="20">
        <v>14400000</v>
      </c>
    </row>
    <row r="102" spans="1:3" ht="15" customHeight="1">
      <c r="A102" s="20">
        <v>347000</v>
      </c>
      <c r="B102" s="21" t="s">
        <v>738</v>
      </c>
      <c r="C102" s="20">
        <v>14400000</v>
      </c>
    </row>
    <row r="103" spans="1:3" ht="15" customHeight="1">
      <c r="A103" s="20">
        <v>349314</v>
      </c>
      <c r="B103" s="21" t="s">
        <v>739</v>
      </c>
      <c r="C103" s="20">
        <v>14000000</v>
      </c>
    </row>
    <row r="104" spans="1:3" ht="15" customHeight="1">
      <c r="A104" s="20">
        <v>29794</v>
      </c>
      <c r="B104" s="21" t="s">
        <v>241</v>
      </c>
      <c r="C104" s="20">
        <v>13400000</v>
      </c>
    </row>
    <row r="105" spans="1:3" ht="15" customHeight="1">
      <c r="A105" s="20">
        <v>107791</v>
      </c>
      <c r="B105" s="21" t="s">
        <v>502</v>
      </c>
      <c r="C105" s="20">
        <v>13400000</v>
      </c>
    </row>
    <row r="106" spans="1:3" ht="15" customHeight="1">
      <c r="A106" s="20">
        <v>342181</v>
      </c>
      <c r="B106" s="21" t="s">
        <v>740</v>
      </c>
      <c r="C106" s="20">
        <v>13400000</v>
      </c>
    </row>
    <row r="107" spans="1:3" ht="15" customHeight="1">
      <c r="A107" s="20">
        <v>255308</v>
      </c>
      <c r="B107" s="21" t="s">
        <v>617</v>
      </c>
      <c r="C107" s="20">
        <v>13300000</v>
      </c>
    </row>
    <row r="108" spans="1:3" ht="15" customHeight="1">
      <c r="A108" s="20">
        <v>25314</v>
      </c>
      <c r="B108" s="21" t="s">
        <v>556</v>
      </c>
      <c r="C108" s="20">
        <v>12500000</v>
      </c>
    </row>
    <row r="109" spans="1:3" ht="15" customHeight="1">
      <c r="A109" s="20">
        <v>18454</v>
      </c>
      <c r="B109" s="21" t="s">
        <v>69</v>
      </c>
      <c r="C109" s="20">
        <v>12400000</v>
      </c>
    </row>
    <row r="110" spans="1:3" ht="15" customHeight="1">
      <c r="A110" s="20">
        <v>255250</v>
      </c>
      <c r="B110" s="21" t="s">
        <v>300</v>
      </c>
      <c r="C110" s="20">
        <v>12200000</v>
      </c>
    </row>
    <row r="111" spans="1:3" ht="15" customHeight="1">
      <c r="A111" s="20">
        <v>45588</v>
      </c>
      <c r="B111" s="21" t="s">
        <v>741</v>
      </c>
      <c r="C111" s="20">
        <v>12000000</v>
      </c>
    </row>
    <row r="112" spans="1:3" ht="15" customHeight="1">
      <c r="A112" s="20">
        <v>324380</v>
      </c>
      <c r="B112" s="21" t="s">
        <v>364</v>
      </c>
      <c r="C112" s="20">
        <v>11900000</v>
      </c>
    </row>
    <row r="113" spans="1:3" ht="15" customHeight="1">
      <c r="A113" s="20">
        <v>254920</v>
      </c>
      <c r="B113" s="21" t="s">
        <v>221</v>
      </c>
      <c r="C113" s="20">
        <v>11200000</v>
      </c>
    </row>
    <row r="114" spans="1:3" ht="15" customHeight="1">
      <c r="A114" s="20">
        <v>43415</v>
      </c>
      <c r="B114" s="21" t="s">
        <v>742</v>
      </c>
      <c r="C114" s="20">
        <v>11100000</v>
      </c>
    </row>
    <row r="115" spans="1:3" ht="15" customHeight="1">
      <c r="A115" s="20">
        <v>323503</v>
      </c>
      <c r="B115" s="21" t="s">
        <v>743</v>
      </c>
      <c r="C115" s="20">
        <v>11000000</v>
      </c>
    </row>
    <row r="116" spans="1:3" ht="15" customHeight="1">
      <c r="A116" s="20">
        <v>342074</v>
      </c>
      <c r="B116" s="21" t="s">
        <v>682</v>
      </c>
      <c r="C116" s="20">
        <v>11000000</v>
      </c>
    </row>
    <row r="117" spans="1:3" ht="15" customHeight="1">
      <c r="A117" s="20">
        <v>47384</v>
      </c>
      <c r="B117" s="21" t="s">
        <v>575</v>
      </c>
      <c r="C117" s="20">
        <v>10800000</v>
      </c>
    </row>
    <row r="118" spans="1:3" ht="15" customHeight="1">
      <c r="A118" s="20">
        <v>242194</v>
      </c>
      <c r="B118" s="21" t="s">
        <v>579</v>
      </c>
      <c r="C118" s="20">
        <v>10800000</v>
      </c>
    </row>
    <row r="119" spans="1:3" ht="15" customHeight="1">
      <c r="A119" s="20">
        <v>237149</v>
      </c>
      <c r="B119" s="21" t="s">
        <v>568</v>
      </c>
      <c r="C119" s="20">
        <v>10600000</v>
      </c>
    </row>
    <row r="120" spans="1:3" ht="15" customHeight="1">
      <c r="A120" s="20">
        <v>324176</v>
      </c>
      <c r="B120" s="21" t="s">
        <v>390</v>
      </c>
      <c r="C120" s="20">
        <v>10500000</v>
      </c>
    </row>
    <row r="121" spans="1:3" ht="15" customHeight="1">
      <c r="A121" s="20">
        <v>43404</v>
      </c>
      <c r="B121" s="21" t="s">
        <v>521</v>
      </c>
      <c r="C121" s="20">
        <v>10400000</v>
      </c>
    </row>
    <row r="122" spans="1:3" ht="15" customHeight="1">
      <c r="A122" s="20">
        <v>70012</v>
      </c>
      <c r="B122" s="21" t="s">
        <v>744</v>
      </c>
      <c r="C122" s="20">
        <v>10400000</v>
      </c>
    </row>
    <row r="123" spans="1:3" ht="15" customHeight="1">
      <c r="A123" s="20">
        <v>234061</v>
      </c>
      <c r="B123" s="21" t="s">
        <v>745</v>
      </c>
      <c r="C123" s="20">
        <v>10400000</v>
      </c>
    </row>
    <row r="124" spans="1:3" ht="15" customHeight="1">
      <c r="A124" s="20">
        <v>280888</v>
      </c>
      <c r="B124" s="21" t="s">
        <v>588</v>
      </c>
      <c r="C124" s="20">
        <v>10400000</v>
      </c>
    </row>
    <row r="125" spans="1:3" ht="15" customHeight="1">
      <c r="A125" s="20">
        <v>42053</v>
      </c>
      <c r="B125" s="21" t="s">
        <v>746</v>
      </c>
      <c r="C125" s="20">
        <v>10300000</v>
      </c>
    </row>
    <row r="126" spans="1:3" ht="15" customHeight="1">
      <c r="A126" s="20">
        <v>277084</v>
      </c>
      <c r="B126" s="21" t="s">
        <v>524</v>
      </c>
      <c r="C126" s="20">
        <v>10300000</v>
      </c>
    </row>
    <row r="127" spans="1:3" ht="15" customHeight="1">
      <c r="A127" s="20">
        <v>312013</v>
      </c>
      <c r="B127" s="21" t="s">
        <v>643</v>
      </c>
      <c r="C127" s="20">
        <v>10300000</v>
      </c>
    </row>
    <row r="128" spans="1:3" ht="15" customHeight="1">
      <c r="A128" s="20">
        <v>216873</v>
      </c>
      <c r="B128" s="21" t="s">
        <v>665</v>
      </c>
      <c r="C128" s="20">
        <v>10200000</v>
      </c>
    </row>
    <row r="129" spans="1:3" ht="15" customHeight="1">
      <c r="A129" s="20">
        <v>313869</v>
      </c>
      <c r="B129" s="21" t="s">
        <v>482</v>
      </c>
      <c r="C129" s="20">
        <v>10200000</v>
      </c>
    </row>
    <row r="130" spans="1:3" ht="15" customHeight="1">
      <c r="A130" s="20">
        <v>28980</v>
      </c>
      <c r="B130" s="21" t="s">
        <v>747</v>
      </c>
      <c r="C130" s="20">
        <v>9800000</v>
      </c>
    </row>
    <row r="131" spans="1:3" ht="15" customHeight="1">
      <c r="A131" s="20">
        <v>107412</v>
      </c>
      <c r="B131" s="21" t="s">
        <v>382</v>
      </c>
      <c r="C131" s="20">
        <v>9500000</v>
      </c>
    </row>
    <row r="132" spans="1:3" ht="15" customHeight="1">
      <c r="A132" s="20">
        <v>354822</v>
      </c>
      <c r="B132" s="21" t="s">
        <v>748</v>
      </c>
      <c r="C132" s="20">
        <v>9500000</v>
      </c>
    </row>
    <row r="133" spans="1:3" ht="15" customHeight="1">
      <c r="A133" s="20">
        <v>64868</v>
      </c>
      <c r="B133" s="21" t="s">
        <v>422</v>
      </c>
      <c r="C133" s="20">
        <v>9200000</v>
      </c>
    </row>
    <row r="134" spans="1:3" ht="15" customHeight="1">
      <c r="A134" s="20">
        <v>72610</v>
      </c>
      <c r="B134" s="21" t="s">
        <v>159</v>
      </c>
      <c r="C134" s="20">
        <v>9200000</v>
      </c>
    </row>
    <row r="135" spans="1:3" ht="15" customHeight="1">
      <c r="A135" s="20">
        <v>21085</v>
      </c>
      <c r="B135" s="21" t="s">
        <v>117</v>
      </c>
      <c r="C135" s="20">
        <v>9100000</v>
      </c>
    </row>
    <row r="136" spans="1:3" ht="15" customHeight="1">
      <c r="A136" s="20">
        <v>213006</v>
      </c>
      <c r="B136" s="21" t="s">
        <v>112</v>
      </c>
      <c r="C136" s="20">
        <v>9000000</v>
      </c>
    </row>
    <row r="137" spans="1:3" ht="15" customHeight="1">
      <c r="A137" s="20">
        <v>283210</v>
      </c>
      <c r="B137" s="21" t="s">
        <v>592</v>
      </c>
      <c r="C137" s="20">
        <v>9000000</v>
      </c>
    </row>
    <row r="138" spans="1:3" ht="15" customHeight="1">
      <c r="A138" s="20">
        <v>306601</v>
      </c>
      <c r="B138" s="21" t="s">
        <v>749</v>
      </c>
      <c r="C138" s="20">
        <v>8900000</v>
      </c>
    </row>
    <row r="139" spans="1:3" ht="15" customHeight="1">
      <c r="A139" s="20">
        <v>355026</v>
      </c>
      <c r="B139" s="21" t="s">
        <v>750</v>
      </c>
      <c r="C139" s="20">
        <v>8700000</v>
      </c>
    </row>
    <row r="140" spans="1:3" ht="15" customHeight="1">
      <c r="A140" s="20">
        <v>256073</v>
      </c>
      <c r="B140" s="21" t="s">
        <v>751</v>
      </c>
      <c r="C140" s="20">
        <v>8600000</v>
      </c>
    </row>
    <row r="141" spans="1:3" ht="15" customHeight="1">
      <c r="A141" s="20">
        <v>37480</v>
      </c>
      <c r="B141" s="21" t="s">
        <v>7</v>
      </c>
      <c r="C141" s="20">
        <v>8400000</v>
      </c>
    </row>
    <row r="142" spans="1:3" ht="15" customHeight="1">
      <c r="A142" s="20">
        <v>346906</v>
      </c>
      <c r="B142" s="21" t="s">
        <v>752</v>
      </c>
      <c r="C142" s="20">
        <v>8200000</v>
      </c>
    </row>
    <row r="143" spans="1:3" ht="15" customHeight="1">
      <c r="A143" s="20">
        <v>211887</v>
      </c>
      <c r="B143" s="21" t="s">
        <v>753</v>
      </c>
      <c r="C143" s="20">
        <v>8100000</v>
      </c>
    </row>
    <row r="144" spans="1:3" ht="15" customHeight="1">
      <c r="A144" s="20">
        <v>220064</v>
      </c>
      <c r="B144" s="21" t="s">
        <v>100</v>
      </c>
      <c r="C144" s="20">
        <v>8000000</v>
      </c>
    </row>
    <row r="145" spans="1:3" ht="15" customHeight="1">
      <c r="A145" s="20">
        <v>260035</v>
      </c>
      <c r="B145" s="21" t="s">
        <v>106</v>
      </c>
      <c r="C145" s="20">
        <v>8000000</v>
      </c>
    </row>
    <row r="146" spans="1:3" ht="15" customHeight="1">
      <c r="A146" s="20">
        <v>56580</v>
      </c>
      <c r="B146" s="21" t="s">
        <v>754</v>
      </c>
      <c r="C146" s="20">
        <v>7900000</v>
      </c>
    </row>
    <row r="147" spans="1:3" ht="15" customHeight="1">
      <c r="A147" s="20">
        <v>216543</v>
      </c>
      <c r="B147" s="21" t="s">
        <v>755</v>
      </c>
      <c r="C147" s="20">
        <v>7800000</v>
      </c>
    </row>
    <row r="148" spans="1:3" ht="15" customHeight="1">
      <c r="A148" s="20">
        <v>257662</v>
      </c>
      <c r="B148" s="21" t="s">
        <v>24</v>
      </c>
      <c r="C148" s="20">
        <v>7800000</v>
      </c>
    </row>
    <row r="149" spans="1:3" ht="15" customHeight="1">
      <c r="A149" s="20">
        <v>18239</v>
      </c>
      <c r="B149" s="21" t="s">
        <v>756</v>
      </c>
      <c r="C149" s="20">
        <v>7700000</v>
      </c>
    </row>
    <row r="150" spans="1:3" ht="15" customHeight="1">
      <c r="A150" s="20">
        <v>54966</v>
      </c>
      <c r="B150" s="21" t="s">
        <v>757</v>
      </c>
      <c r="C150" s="20">
        <v>7700000</v>
      </c>
    </row>
    <row r="151" spans="1:3" ht="15" customHeight="1">
      <c r="A151" s="20">
        <v>48742</v>
      </c>
      <c r="B151" s="21" t="s">
        <v>758</v>
      </c>
      <c r="C151" s="20">
        <v>7600000</v>
      </c>
    </row>
    <row r="152" spans="1:3" ht="15" customHeight="1">
      <c r="A152" s="20">
        <v>104956</v>
      </c>
      <c r="B152" s="21" t="s">
        <v>759</v>
      </c>
      <c r="C152" s="20">
        <v>7600000</v>
      </c>
    </row>
    <row r="153" spans="1:3" ht="15" customHeight="1">
      <c r="A153" s="20">
        <v>252749</v>
      </c>
      <c r="B153" s="21" t="s">
        <v>760</v>
      </c>
      <c r="C153" s="20">
        <v>7000000</v>
      </c>
    </row>
    <row r="154" spans="1:3" ht="15" customHeight="1">
      <c r="A154" s="20">
        <v>253604</v>
      </c>
      <c r="B154" s="21" t="s">
        <v>173</v>
      </c>
      <c r="C154" s="20">
        <v>7000000</v>
      </c>
    </row>
    <row r="155" spans="1:3" ht="15" customHeight="1">
      <c r="A155" s="20">
        <v>345377</v>
      </c>
      <c r="B155" s="21" t="s">
        <v>761</v>
      </c>
      <c r="C155" s="20">
        <v>6900000</v>
      </c>
    </row>
    <row r="156" spans="1:3" ht="15" customHeight="1">
      <c r="A156" s="20">
        <v>9342</v>
      </c>
      <c r="B156" s="21" t="s">
        <v>608</v>
      </c>
      <c r="C156" s="20">
        <v>6800000</v>
      </c>
    </row>
    <row r="157" spans="1:3" ht="15" customHeight="1">
      <c r="A157" s="20">
        <v>336332</v>
      </c>
      <c r="B157" s="21" t="s">
        <v>762</v>
      </c>
      <c r="C157" s="20">
        <v>6800000</v>
      </c>
    </row>
    <row r="158" spans="1:3" ht="15" customHeight="1">
      <c r="A158" s="20">
        <v>339108</v>
      </c>
      <c r="B158" s="21" t="s">
        <v>629</v>
      </c>
      <c r="C158" s="20">
        <v>6400000</v>
      </c>
    </row>
    <row r="159" spans="1:3" ht="15" customHeight="1">
      <c r="A159" s="20">
        <v>25708</v>
      </c>
      <c r="B159" s="21" t="s">
        <v>763</v>
      </c>
      <c r="C159" s="20">
        <v>6300000</v>
      </c>
    </row>
    <row r="160" spans="1:3" ht="15" customHeight="1">
      <c r="A160" s="20">
        <v>344977</v>
      </c>
      <c r="B160" s="21" t="s">
        <v>612</v>
      </c>
      <c r="C160" s="20">
        <v>6300000</v>
      </c>
    </row>
    <row r="161" spans="1:3" ht="15" customHeight="1">
      <c r="A161" s="20">
        <v>47999</v>
      </c>
      <c r="B161" s="21" t="s">
        <v>338</v>
      </c>
      <c r="C161" s="20">
        <v>6200000</v>
      </c>
    </row>
    <row r="162" spans="1:3" ht="15" customHeight="1">
      <c r="A162" s="20">
        <v>327429</v>
      </c>
      <c r="B162" s="21" t="s">
        <v>615</v>
      </c>
      <c r="C162" s="20">
        <v>6200000</v>
      </c>
    </row>
    <row r="163" spans="1:3" ht="15" customHeight="1">
      <c r="A163" s="20">
        <v>66111</v>
      </c>
      <c r="B163" s="21" t="s">
        <v>764</v>
      </c>
      <c r="C163" s="20">
        <v>6000000</v>
      </c>
    </row>
    <row r="164" spans="1:3" ht="15" customHeight="1">
      <c r="A164" s="20">
        <v>334488</v>
      </c>
      <c r="B164" s="21" t="s">
        <v>765</v>
      </c>
      <c r="C164" s="20">
        <v>6000000</v>
      </c>
    </row>
    <row r="165" spans="1:3" ht="15" customHeight="1">
      <c r="A165" s="20">
        <v>267328</v>
      </c>
      <c r="B165" s="21" t="s">
        <v>766</v>
      </c>
      <c r="C165" s="20">
        <v>5900000</v>
      </c>
    </row>
    <row r="166" spans="1:3" ht="15" customHeight="1">
      <c r="A166" s="20">
        <v>274929</v>
      </c>
      <c r="B166" s="21" t="s">
        <v>430</v>
      </c>
      <c r="C166" s="20">
        <v>5900000</v>
      </c>
    </row>
    <row r="167" spans="1:3" ht="15" customHeight="1">
      <c r="A167" s="20">
        <v>288262</v>
      </c>
      <c r="B167" s="21" t="s">
        <v>593</v>
      </c>
      <c r="C167" s="20">
        <v>5900000</v>
      </c>
    </row>
    <row r="168" spans="1:3" ht="15" customHeight="1">
      <c r="A168" s="20">
        <v>334943</v>
      </c>
      <c r="B168" s="21" t="s">
        <v>767</v>
      </c>
      <c r="C168" s="20">
        <v>5900000</v>
      </c>
    </row>
    <row r="169" spans="1:3" ht="15" customHeight="1">
      <c r="A169" s="20">
        <v>320206</v>
      </c>
      <c r="B169" s="21" t="s">
        <v>619</v>
      </c>
      <c r="C169" s="20">
        <v>5800000</v>
      </c>
    </row>
    <row r="170" spans="1:3" ht="15" customHeight="1">
      <c r="A170" s="20">
        <v>72593</v>
      </c>
      <c r="B170" s="21" t="s">
        <v>768</v>
      </c>
      <c r="C170" s="20">
        <v>5600000</v>
      </c>
    </row>
    <row r="171" spans="1:3" ht="15" customHeight="1">
      <c r="A171" s="20">
        <v>252718</v>
      </c>
      <c r="B171" s="21" t="s">
        <v>769</v>
      </c>
      <c r="C171" s="20">
        <v>5500000</v>
      </c>
    </row>
    <row r="172" spans="1:3" ht="15" customHeight="1">
      <c r="A172" s="20">
        <v>272285</v>
      </c>
      <c r="B172" s="21" t="s">
        <v>27</v>
      </c>
      <c r="C172" s="20">
        <v>5400000</v>
      </c>
    </row>
    <row r="173" spans="1:3" ht="15" customHeight="1">
      <c r="A173" s="20">
        <v>294725</v>
      </c>
      <c r="B173" s="21" t="s">
        <v>596</v>
      </c>
      <c r="C173" s="20">
        <v>5400000</v>
      </c>
    </row>
    <row r="174" spans="1:3" ht="15" customHeight="1">
      <c r="A174" s="20">
        <v>346597</v>
      </c>
      <c r="B174" s="21" t="s">
        <v>770</v>
      </c>
      <c r="C174" s="20">
        <v>5400000</v>
      </c>
    </row>
    <row r="175" spans="1:3" ht="15" customHeight="1">
      <c r="A175" s="20">
        <v>40951</v>
      </c>
      <c r="B175" s="21" t="s">
        <v>771</v>
      </c>
      <c r="C175" s="20">
        <v>5300000</v>
      </c>
    </row>
    <row r="176" spans="1:3" ht="15" customHeight="1">
      <c r="A176" s="20">
        <v>52472</v>
      </c>
      <c r="B176" s="21" t="s">
        <v>37</v>
      </c>
      <c r="C176" s="20">
        <v>5300000</v>
      </c>
    </row>
    <row r="177" spans="1:3" ht="15" customHeight="1">
      <c r="A177" s="20">
        <v>317909</v>
      </c>
      <c r="B177" s="21" t="s">
        <v>772</v>
      </c>
      <c r="C177" s="20">
        <v>5300000</v>
      </c>
    </row>
    <row r="178" spans="1:3" ht="15" customHeight="1">
      <c r="A178" s="20">
        <v>81298</v>
      </c>
      <c r="B178" s="21" t="s">
        <v>292</v>
      </c>
      <c r="C178" s="20">
        <v>5200000</v>
      </c>
    </row>
    <row r="179" spans="1:3" ht="15" customHeight="1">
      <c r="A179" s="20">
        <v>242541</v>
      </c>
      <c r="B179" s="21" t="s">
        <v>773</v>
      </c>
      <c r="C179" s="20">
        <v>5200000</v>
      </c>
    </row>
    <row r="180" spans="1:3" ht="15" customHeight="1">
      <c r="A180" s="20">
        <v>6417</v>
      </c>
      <c r="B180" s="21" t="s">
        <v>774</v>
      </c>
      <c r="C180" s="20">
        <v>5100000</v>
      </c>
    </row>
    <row r="181" spans="1:3" ht="15" customHeight="1">
      <c r="A181" s="20">
        <v>332158</v>
      </c>
      <c r="B181" s="21" t="s">
        <v>775</v>
      </c>
      <c r="C181" s="20">
        <v>5100000</v>
      </c>
    </row>
    <row r="182" spans="1:3" ht="15" customHeight="1">
      <c r="A182" s="20">
        <v>77043</v>
      </c>
      <c r="B182" s="21" t="s">
        <v>697</v>
      </c>
      <c r="C182" s="20">
        <v>5000000</v>
      </c>
    </row>
    <row r="183" spans="1:3" ht="15" customHeight="1">
      <c r="A183" s="20">
        <v>224626</v>
      </c>
      <c r="B183" s="21" t="s">
        <v>239</v>
      </c>
      <c r="C183" s="20">
        <v>5000000</v>
      </c>
    </row>
    <row r="184" spans="1:3" ht="15" customHeight="1">
      <c r="A184" s="20">
        <v>264046</v>
      </c>
      <c r="B184" s="21" t="s">
        <v>314</v>
      </c>
      <c r="C184" s="20">
        <v>5000000</v>
      </c>
    </row>
    <row r="185" spans="1:3" ht="15" customHeight="1">
      <c r="A185" s="20">
        <v>280163</v>
      </c>
      <c r="B185" s="21" t="s">
        <v>574</v>
      </c>
      <c r="C185" s="20">
        <v>4900000</v>
      </c>
    </row>
    <row r="186" spans="1:3" ht="15" customHeight="1">
      <c r="A186" s="20">
        <v>239921</v>
      </c>
      <c r="B186" s="21" t="s">
        <v>776</v>
      </c>
      <c r="C186" s="20">
        <v>4700000</v>
      </c>
    </row>
    <row r="187" spans="1:3" ht="15" customHeight="1">
      <c r="A187" s="20">
        <v>308697</v>
      </c>
      <c r="B187" s="21" t="s">
        <v>777</v>
      </c>
      <c r="C187" s="20">
        <v>4700000</v>
      </c>
    </row>
    <row r="188" spans="1:3" ht="15" customHeight="1">
      <c r="A188" s="20">
        <v>252022</v>
      </c>
      <c r="B188" s="21" t="s">
        <v>778</v>
      </c>
      <c r="C188" s="20">
        <v>4500000</v>
      </c>
    </row>
    <row r="189" spans="1:3" ht="15" customHeight="1">
      <c r="A189" s="20">
        <v>291000</v>
      </c>
      <c r="B189" s="21" t="s">
        <v>779</v>
      </c>
      <c r="C189" s="20">
        <v>4500000</v>
      </c>
    </row>
    <row r="190" spans="1:3" ht="15" customHeight="1">
      <c r="A190" s="20">
        <v>328307</v>
      </c>
      <c r="B190" s="21" t="s">
        <v>780</v>
      </c>
      <c r="C190" s="20">
        <v>4500000</v>
      </c>
    </row>
    <row r="191" spans="1:3" ht="15" customHeight="1">
      <c r="A191" s="20">
        <v>76738</v>
      </c>
      <c r="B191" s="21" t="s">
        <v>511</v>
      </c>
      <c r="C191" s="20">
        <v>4300000</v>
      </c>
    </row>
    <row r="192" spans="1:3" ht="15" customHeight="1">
      <c r="A192" s="20">
        <v>83878</v>
      </c>
      <c r="B192" s="21" t="s">
        <v>781</v>
      </c>
      <c r="C192" s="20">
        <v>4200000</v>
      </c>
    </row>
    <row r="193" spans="1:3" ht="15" customHeight="1">
      <c r="A193" s="20">
        <v>49783</v>
      </c>
      <c r="B193" s="21" t="s">
        <v>782</v>
      </c>
      <c r="C193" s="20">
        <v>4100000</v>
      </c>
    </row>
    <row r="194" spans="1:3" ht="15" customHeight="1">
      <c r="A194" s="20">
        <v>219942</v>
      </c>
      <c r="B194" s="21" t="s">
        <v>73</v>
      </c>
      <c r="C194" s="20">
        <v>4100000</v>
      </c>
    </row>
    <row r="195" spans="1:3" ht="15" customHeight="1">
      <c r="A195" s="20">
        <v>254475</v>
      </c>
      <c r="B195" s="21" t="s">
        <v>783</v>
      </c>
      <c r="C195" s="20">
        <v>3800000</v>
      </c>
    </row>
    <row r="196" spans="1:3" ht="15" customHeight="1">
      <c r="A196" s="20">
        <v>1025</v>
      </c>
      <c r="B196" s="21" t="s">
        <v>784</v>
      </c>
      <c r="C196" s="20">
        <v>3700000</v>
      </c>
    </row>
    <row r="197" spans="1:3" ht="15" customHeight="1">
      <c r="A197" s="20">
        <v>3683</v>
      </c>
      <c r="B197" s="21" t="s">
        <v>785</v>
      </c>
      <c r="C197" s="20">
        <v>3700000</v>
      </c>
    </row>
    <row r="198" spans="1:3" ht="15" customHeight="1">
      <c r="A198" s="20">
        <v>72374</v>
      </c>
      <c r="B198" s="21" t="s">
        <v>414</v>
      </c>
      <c r="C198" s="20">
        <v>3700000</v>
      </c>
    </row>
    <row r="199" spans="1:3" ht="15" customHeight="1">
      <c r="A199" s="20">
        <v>79481</v>
      </c>
      <c r="B199" s="21" t="s">
        <v>786</v>
      </c>
      <c r="C199" s="20">
        <v>3700000</v>
      </c>
    </row>
    <row r="200" spans="1:3" ht="15" customHeight="1">
      <c r="A200" s="20">
        <v>104827</v>
      </c>
      <c r="B200" s="21" t="s">
        <v>787</v>
      </c>
      <c r="C200" s="20">
        <v>3700000</v>
      </c>
    </row>
    <row r="201" spans="1:3" ht="15" customHeight="1">
      <c r="A201" s="20">
        <v>244579</v>
      </c>
      <c r="B201" s="21" t="s">
        <v>636</v>
      </c>
      <c r="C201" s="20">
        <v>3700000</v>
      </c>
    </row>
    <row r="202" spans="1:3" ht="15" customHeight="1">
      <c r="A202" s="20">
        <v>296620</v>
      </c>
      <c r="B202" s="21" t="s">
        <v>788</v>
      </c>
      <c r="C202" s="20">
        <v>3700000</v>
      </c>
    </row>
    <row r="203" spans="1:3" ht="15" customHeight="1">
      <c r="A203" s="20">
        <v>331436</v>
      </c>
      <c r="B203" s="21" t="s">
        <v>789</v>
      </c>
      <c r="C203" s="20">
        <v>3700000</v>
      </c>
    </row>
    <row r="204" spans="1:3" ht="15" customHeight="1">
      <c r="A204" s="20">
        <v>16343</v>
      </c>
      <c r="B204" s="21" t="s">
        <v>790</v>
      </c>
      <c r="C204" s="20">
        <v>3500000</v>
      </c>
    </row>
    <row r="205" spans="1:3" ht="15" customHeight="1">
      <c r="A205" s="20">
        <v>215189</v>
      </c>
      <c r="B205" s="21" t="s">
        <v>791</v>
      </c>
      <c r="C205" s="20">
        <v>3500000</v>
      </c>
    </row>
    <row r="206" spans="1:3" ht="15" customHeight="1">
      <c r="A206" s="20">
        <v>305202</v>
      </c>
      <c r="B206" s="21" t="s">
        <v>620</v>
      </c>
      <c r="C206" s="20">
        <v>3500000</v>
      </c>
    </row>
    <row r="207" spans="1:3" ht="15" customHeight="1">
      <c r="A207" s="20">
        <v>342700</v>
      </c>
      <c r="B207" s="21" t="s">
        <v>622</v>
      </c>
      <c r="C207" s="20">
        <v>3500000</v>
      </c>
    </row>
    <row r="208" spans="1:3" ht="15" customHeight="1">
      <c r="A208" s="20">
        <v>47690</v>
      </c>
      <c r="B208" s="21" t="s">
        <v>792</v>
      </c>
      <c r="C208" s="20">
        <v>3400000</v>
      </c>
    </row>
    <row r="209" spans="1:3" ht="15" customHeight="1">
      <c r="A209" s="20">
        <v>258528</v>
      </c>
      <c r="B209" s="21" t="s">
        <v>793</v>
      </c>
      <c r="C209" s="20">
        <v>3300000</v>
      </c>
    </row>
    <row r="210" spans="1:3" ht="15" customHeight="1">
      <c r="A210" s="20">
        <v>229298</v>
      </c>
      <c r="B210" s="21" t="s">
        <v>87</v>
      </c>
      <c r="C210" s="20">
        <v>3200000</v>
      </c>
    </row>
    <row r="211" spans="1:3" ht="15" customHeight="1">
      <c r="A211" s="20">
        <v>350502</v>
      </c>
      <c r="B211" s="21" t="s">
        <v>794</v>
      </c>
      <c r="C211" s="20">
        <v>3200000</v>
      </c>
    </row>
    <row r="212" spans="1:3" ht="15" customHeight="1">
      <c r="A212" s="20">
        <v>347079</v>
      </c>
      <c r="B212" s="21" t="s">
        <v>795</v>
      </c>
      <c r="C212" s="20">
        <v>3100000</v>
      </c>
    </row>
    <row r="213" spans="1:3" ht="15" customHeight="1">
      <c r="A213" s="20">
        <v>362309</v>
      </c>
      <c r="B213" s="21" t="s">
        <v>796</v>
      </c>
      <c r="C213" s="20">
        <v>3100000</v>
      </c>
    </row>
    <row r="214" spans="1:3" ht="15" customHeight="1">
      <c r="A214" s="20">
        <v>242396</v>
      </c>
      <c r="B214" s="21" t="s">
        <v>797</v>
      </c>
      <c r="C214" s="20">
        <v>3000000</v>
      </c>
    </row>
    <row r="215" spans="1:3" ht="15" customHeight="1">
      <c r="A215" s="20">
        <v>310974</v>
      </c>
      <c r="B215" s="21" t="s">
        <v>479</v>
      </c>
      <c r="C215" s="20">
        <v>3000000</v>
      </c>
    </row>
    <row r="216" spans="1:3" ht="15" customHeight="1">
      <c r="A216" s="20">
        <v>357060</v>
      </c>
      <c r="B216" s="21" t="s">
        <v>798</v>
      </c>
      <c r="C216" s="20">
        <v>2900000</v>
      </c>
    </row>
    <row r="217" spans="1:3" ht="15" customHeight="1">
      <c r="A217" s="20">
        <v>23257</v>
      </c>
      <c r="B217" s="21" t="s">
        <v>799</v>
      </c>
      <c r="C217" s="20">
        <v>2800000</v>
      </c>
    </row>
    <row r="218" spans="1:3" ht="15" customHeight="1">
      <c r="A218" s="20">
        <v>59780</v>
      </c>
      <c r="B218" s="21" t="s">
        <v>800</v>
      </c>
      <c r="C218" s="20">
        <v>2800000</v>
      </c>
    </row>
    <row r="219" spans="1:3" ht="15" customHeight="1">
      <c r="A219" s="20">
        <v>228342</v>
      </c>
      <c r="B219" s="21" t="s">
        <v>801</v>
      </c>
      <c r="C219" s="20">
        <v>2800000</v>
      </c>
    </row>
    <row r="220" spans="1:3" ht="15" customHeight="1">
      <c r="A220" s="20">
        <v>258977</v>
      </c>
      <c r="B220" s="21" t="s">
        <v>136</v>
      </c>
      <c r="C220" s="20">
        <v>2800000</v>
      </c>
    </row>
    <row r="221" spans="1:3" ht="15" customHeight="1">
      <c r="A221" s="20">
        <v>313120</v>
      </c>
      <c r="B221" s="21" t="s">
        <v>802</v>
      </c>
      <c r="C221" s="20">
        <v>2800000</v>
      </c>
    </row>
    <row r="222" spans="1:3" ht="15" customHeight="1">
      <c r="A222" s="20">
        <v>344894</v>
      </c>
      <c r="B222" s="21" t="s">
        <v>803</v>
      </c>
      <c r="C222" s="20">
        <v>2800000</v>
      </c>
    </row>
    <row r="223" spans="1:3" ht="15" customHeight="1">
      <c r="A223" s="20">
        <v>350974</v>
      </c>
      <c r="B223" s="21" t="s">
        <v>804</v>
      </c>
      <c r="C223" s="20">
        <v>2800000</v>
      </c>
    </row>
    <row r="224" spans="1:3" ht="15" customHeight="1">
      <c r="A224" s="20">
        <v>76524</v>
      </c>
      <c r="B224" s="21" t="s">
        <v>225</v>
      </c>
      <c r="C224" s="20">
        <v>2700000</v>
      </c>
    </row>
    <row r="225" spans="1:3" ht="15" customHeight="1">
      <c r="A225" s="20">
        <v>347726</v>
      </c>
      <c r="B225" s="21" t="s">
        <v>805</v>
      </c>
      <c r="C225" s="20">
        <v>2700000</v>
      </c>
    </row>
    <row r="226" spans="1:3" ht="15" customHeight="1">
      <c r="A226" s="20">
        <v>30895</v>
      </c>
      <c r="B226" s="21" t="s">
        <v>542</v>
      </c>
      <c r="C226" s="20">
        <v>2600000</v>
      </c>
    </row>
    <row r="227" spans="1:3" ht="15" customHeight="1">
      <c r="A227" s="20">
        <v>262770</v>
      </c>
      <c r="B227" s="21" t="s">
        <v>806</v>
      </c>
      <c r="C227" s="20">
        <v>2600000</v>
      </c>
    </row>
    <row r="228" spans="1:3" ht="15" customHeight="1">
      <c r="A228" s="20">
        <v>331445</v>
      </c>
      <c r="B228" s="21" t="s">
        <v>807</v>
      </c>
      <c r="C228" s="20">
        <v>2600000</v>
      </c>
    </row>
    <row r="229" spans="1:3" ht="15" customHeight="1">
      <c r="A229" s="20">
        <v>287223</v>
      </c>
      <c r="B229" s="21" t="s">
        <v>808</v>
      </c>
      <c r="C229" s="20">
        <v>2500000</v>
      </c>
    </row>
    <row r="230" spans="1:3" ht="15" customHeight="1">
      <c r="A230" s="20">
        <v>305202</v>
      </c>
      <c r="B230" s="21" t="s">
        <v>515</v>
      </c>
      <c r="C230" s="20">
        <v>2500000</v>
      </c>
    </row>
    <row r="231" spans="1:3" ht="15" customHeight="1">
      <c r="A231" s="20">
        <v>231540</v>
      </c>
      <c r="B231" s="21" t="s">
        <v>809</v>
      </c>
      <c r="C231" s="20">
        <v>2400000</v>
      </c>
    </row>
    <row r="232" spans="1:3" ht="15" customHeight="1">
      <c r="A232" s="20">
        <v>644</v>
      </c>
      <c r="B232" s="21" t="s">
        <v>810</v>
      </c>
      <c r="C232" s="20">
        <v>2300000</v>
      </c>
    </row>
    <row r="233" spans="1:3" ht="15" customHeight="1">
      <c r="A233" s="20">
        <v>354611</v>
      </c>
      <c r="B233" s="21" t="s">
        <v>811</v>
      </c>
      <c r="C233" s="20">
        <v>2300000</v>
      </c>
    </row>
    <row r="234" spans="1:3" ht="15" customHeight="1">
      <c r="A234" s="20">
        <v>9342</v>
      </c>
      <c r="B234" s="21" t="s">
        <v>374</v>
      </c>
      <c r="C234" s="20">
        <v>2200000</v>
      </c>
    </row>
    <row r="235" spans="1:3" ht="15" customHeight="1">
      <c r="A235" s="20">
        <v>210530</v>
      </c>
      <c r="B235" s="21" t="s">
        <v>812</v>
      </c>
      <c r="C235" s="20">
        <v>2200000</v>
      </c>
    </row>
    <row r="236" spans="1:3" ht="15" customHeight="1">
      <c r="A236" s="20">
        <v>276551</v>
      </c>
      <c r="B236" s="21" t="s">
        <v>813</v>
      </c>
      <c r="C236" s="20">
        <v>2200000</v>
      </c>
    </row>
    <row r="237" spans="1:3" ht="15" customHeight="1">
      <c r="A237" s="20">
        <v>245530</v>
      </c>
      <c r="B237" s="21" t="s">
        <v>64</v>
      </c>
      <c r="C237" s="20">
        <v>2100000</v>
      </c>
    </row>
    <row r="238" spans="1:3" ht="15" customHeight="1">
      <c r="A238" s="20">
        <v>346160</v>
      </c>
      <c r="B238" s="21" t="s">
        <v>683</v>
      </c>
      <c r="C238" s="20">
        <v>2100000</v>
      </c>
    </row>
    <row r="239" spans="1:3" ht="15" customHeight="1">
      <c r="A239" s="20">
        <v>217833</v>
      </c>
      <c r="B239" s="21" t="s">
        <v>814</v>
      </c>
      <c r="C239" s="20">
        <v>2000000</v>
      </c>
    </row>
    <row r="240" spans="1:3" ht="15" customHeight="1">
      <c r="A240" s="20">
        <v>317909</v>
      </c>
      <c r="B240" s="21" t="s">
        <v>624</v>
      </c>
      <c r="C240" s="20">
        <v>2000000</v>
      </c>
    </row>
    <row r="241" spans="1:3" ht="15" customHeight="1">
      <c r="A241" s="20">
        <v>347455</v>
      </c>
      <c r="B241" s="21" t="s">
        <v>815</v>
      </c>
      <c r="C241" s="20">
        <v>2000000</v>
      </c>
    </row>
    <row r="242" spans="1:3" ht="15" customHeight="1">
      <c r="A242" s="20">
        <v>254762</v>
      </c>
      <c r="B242" s="21" t="s">
        <v>816</v>
      </c>
      <c r="C242" s="20">
        <v>1900000</v>
      </c>
    </row>
    <row r="243" spans="1:3" ht="15" customHeight="1">
      <c r="A243" s="20">
        <v>301393</v>
      </c>
      <c r="B243" s="21" t="s">
        <v>817</v>
      </c>
      <c r="C243" s="20">
        <v>1900000</v>
      </c>
    </row>
    <row r="244" spans="1:3" ht="15" customHeight="1">
      <c r="A244" s="20">
        <v>312671</v>
      </c>
      <c r="B244" s="21" t="s">
        <v>818</v>
      </c>
      <c r="C244" s="20">
        <v>1900000</v>
      </c>
    </row>
    <row r="245" spans="1:3" ht="15" customHeight="1">
      <c r="A245" s="20">
        <v>341860</v>
      </c>
      <c r="B245" s="21" t="s">
        <v>819</v>
      </c>
      <c r="C245" s="20">
        <v>1900000</v>
      </c>
    </row>
    <row r="246" spans="1:3" ht="15" customHeight="1">
      <c r="A246" s="20">
        <v>260962</v>
      </c>
      <c r="B246" s="21" t="s">
        <v>820</v>
      </c>
      <c r="C246" s="20">
        <v>1800000</v>
      </c>
    </row>
    <row r="247" spans="1:3" ht="15" customHeight="1">
      <c r="A247" s="20">
        <v>359011</v>
      </c>
      <c r="B247" s="21" t="s">
        <v>821</v>
      </c>
      <c r="C247" s="20">
        <v>1800000</v>
      </c>
    </row>
    <row r="248" spans="1:3" ht="15" customHeight="1">
      <c r="A248" s="20">
        <v>340957</v>
      </c>
      <c r="B248" s="21" t="s">
        <v>822</v>
      </c>
      <c r="C248" s="20">
        <v>1700000</v>
      </c>
    </row>
    <row r="249" spans="1:3" ht="15" customHeight="1">
      <c r="A249" s="20">
        <v>244839</v>
      </c>
      <c r="B249" s="21" t="s">
        <v>499</v>
      </c>
      <c r="C249" s="20">
        <v>1600000</v>
      </c>
    </row>
    <row r="250" spans="1:3" ht="15" customHeight="1">
      <c r="A250" s="20">
        <v>312131</v>
      </c>
      <c r="B250" s="21" t="s">
        <v>823</v>
      </c>
      <c r="C250" s="20">
        <v>1600000</v>
      </c>
    </row>
    <row r="251" spans="1:3" ht="15" customHeight="1">
      <c r="A251" s="20">
        <v>60108</v>
      </c>
      <c r="B251" s="21" t="s">
        <v>129</v>
      </c>
      <c r="C251" s="20">
        <v>1500000</v>
      </c>
    </row>
    <row r="252" spans="1:3" ht="15" customHeight="1">
      <c r="A252" s="20">
        <v>216484</v>
      </c>
      <c r="B252" s="21" t="s">
        <v>47</v>
      </c>
      <c r="C252" s="20">
        <v>1500000</v>
      </c>
    </row>
    <row r="253" spans="1:3" ht="15" customHeight="1">
      <c r="A253" s="20">
        <v>45378</v>
      </c>
      <c r="B253" s="21" t="s">
        <v>824</v>
      </c>
      <c r="C253" s="20">
        <v>1300000</v>
      </c>
    </row>
    <row r="254" spans="1:3" ht="15" customHeight="1">
      <c r="A254" s="20">
        <v>62835</v>
      </c>
      <c r="B254" s="21" t="s">
        <v>825</v>
      </c>
      <c r="C254" s="20">
        <v>1300000</v>
      </c>
    </row>
    <row r="255" spans="1:3" ht="15" customHeight="1">
      <c r="A255" s="20">
        <v>105710</v>
      </c>
      <c r="B255" s="21" t="s">
        <v>826</v>
      </c>
      <c r="C255" s="20">
        <v>1300000</v>
      </c>
    </row>
    <row r="256" spans="1:3" ht="15" customHeight="1">
      <c r="A256" s="20">
        <v>110212</v>
      </c>
      <c r="B256" s="21" t="s">
        <v>827</v>
      </c>
      <c r="C256" s="20">
        <v>1300000</v>
      </c>
    </row>
    <row r="257" spans="1:3" ht="15" customHeight="1">
      <c r="A257" s="20">
        <v>343506</v>
      </c>
      <c r="B257" s="21" t="s">
        <v>828</v>
      </c>
      <c r="C257" s="20">
        <v>1300000</v>
      </c>
    </row>
    <row r="258" spans="1:3" ht="15" customHeight="1">
      <c r="A258" s="20">
        <v>246610</v>
      </c>
      <c r="B258" s="21" t="s">
        <v>680</v>
      </c>
      <c r="C258" s="20">
        <v>1200000</v>
      </c>
    </row>
    <row r="259" spans="1:3" ht="15" customHeight="1">
      <c r="A259" s="20">
        <v>296287</v>
      </c>
      <c r="B259" s="21" t="s">
        <v>829</v>
      </c>
      <c r="C259" s="20">
        <v>1200000</v>
      </c>
    </row>
    <row r="260" spans="1:3" ht="15" customHeight="1">
      <c r="A260" s="20">
        <v>348534</v>
      </c>
      <c r="B260" s="21" t="s">
        <v>830</v>
      </c>
      <c r="C260" s="20">
        <v>1200000</v>
      </c>
    </row>
    <row r="261" spans="1:3" ht="15" customHeight="1">
      <c r="A261" s="20">
        <v>359705</v>
      </c>
      <c r="B261" s="21" t="s">
        <v>831</v>
      </c>
      <c r="C261" s="20">
        <v>1200000</v>
      </c>
    </row>
    <row r="262" spans="1:3" ht="15" customHeight="1">
      <c r="A262" s="20">
        <v>250622</v>
      </c>
      <c r="B262" s="21" t="s">
        <v>832</v>
      </c>
      <c r="C262" s="20">
        <v>1100000</v>
      </c>
    </row>
    <row r="263" spans="1:3" ht="15" customHeight="1">
      <c r="A263" s="20">
        <v>347608</v>
      </c>
      <c r="B263" s="21" t="s">
        <v>833</v>
      </c>
      <c r="C263" s="20">
        <v>1100000</v>
      </c>
    </row>
    <row r="264" spans="1:3" ht="15" customHeight="1">
      <c r="A264" s="20">
        <v>33848</v>
      </c>
      <c r="B264" s="21" t="s">
        <v>834</v>
      </c>
      <c r="C264" s="20">
        <v>1000000</v>
      </c>
    </row>
    <row r="265" spans="1:3" ht="15" customHeight="1">
      <c r="A265" s="20">
        <v>62294</v>
      </c>
      <c r="B265" s="21" t="s">
        <v>835</v>
      </c>
      <c r="C265" s="20">
        <v>1000000</v>
      </c>
    </row>
    <row r="266" spans="1:3" ht="15" customHeight="1">
      <c r="A266" s="20">
        <v>77288</v>
      </c>
      <c r="B266" s="21" t="s">
        <v>836</v>
      </c>
      <c r="C266" s="20">
        <v>1000000</v>
      </c>
    </row>
    <row r="267" spans="1:3" ht="15" customHeight="1">
      <c r="A267" s="20">
        <v>295972</v>
      </c>
      <c r="B267" s="21" t="s">
        <v>837</v>
      </c>
      <c r="C267" s="20">
        <v>1000000</v>
      </c>
    </row>
    <row r="268" spans="1:3" ht="15" customHeight="1">
      <c r="A268" s="20">
        <v>299403</v>
      </c>
      <c r="B268" s="21" t="s">
        <v>838</v>
      </c>
      <c r="C268" s="20">
        <v>1000000</v>
      </c>
    </row>
    <row r="269" spans="1:3" ht="15" customHeight="1">
      <c r="A269" s="20">
        <v>324767</v>
      </c>
      <c r="B269" s="21" t="s">
        <v>839</v>
      </c>
      <c r="C269" s="20">
        <v>1000000</v>
      </c>
    </row>
    <row r="270" spans="1:3" ht="15" customHeight="1">
      <c r="A270" s="20">
        <v>352399</v>
      </c>
      <c r="B270" s="21" t="s">
        <v>840</v>
      </c>
      <c r="C270" s="20">
        <v>1000000</v>
      </c>
    </row>
    <row r="271" spans="1:3" ht="15" customHeight="1">
      <c r="A271" s="20">
        <v>340638</v>
      </c>
      <c r="B271" s="21" t="s">
        <v>841</v>
      </c>
      <c r="C271" s="20">
        <v>800000</v>
      </c>
    </row>
    <row r="272" spans="1:3" ht="15" customHeight="1">
      <c r="A272" s="20">
        <v>348558</v>
      </c>
      <c r="B272" s="21" t="s">
        <v>842</v>
      </c>
      <c r="C272" s="20">
        <v>800000</v>
      </c>
    </row>
    <row r="273" spans="1:3" ht="15" customHeight="1">
      <c r="A273" s="20">
        <v>69461</v>
      </c>
      <c r="B273" s="21" t="s">
        <v>843</v>
      </c>
      <c r="C273" s="20">
        <v>700000</v>
      </c>
    </row>
    <row r="274" spans="1:3" ht="15" customHeight="1">
      <c r="A274" s="20">
        <v>101784</v>
      </c>
      <c r="B274" s="21" t="s">
        <v>644</v>
      </c>
      <c r="C274" s="20">
        <v>700000</v>
      </c>
    </row>
    <row r="275" spans="1:3" ht="15" customHeight="1">
      <c r="A275" s="20">
        <v>271138</v>
      </c>
      <c r="B275" s="21" t="s">
        <v>844</v>
      </c>
      <c r="C275" s="20">
        <v>700000</v>
      </c>
    </row>
    <row r="276" spans="1:3" ht="15" customHeight="1">
      <c r="A276" s="20">
        <v>277014</v>
      </c>
      <c r="B276" s="21" t="s">
        <v>845</v>
      </c>
      <c r="C276" s="20">
        <v>700000</v>
      </c>
    </row>
    <row r="277" spans="1:3" ht="15" customHeight="1">
      <c r="A277" s="20">
        <v>245582</v>
      </c>
      <c r="B277" s="21" t="s">
        <v>846</v>
      </c>
      <c r="C277" s="20">
        <v>600000</v>
      </c>
    </row>
    <row r="278" spans="1:3" ht="15" customHeight="1">
      <c r="A278" s="20">
        <v>248980</v>
      </c>
      <c r="B278" s="21" t="s">
        <v>57</v>
      </c>
      <c r="C278" s="20">
        <v>600000</v>
      </c>
    </row>
    <row r="279" spans="1:3" ht="15" customHeight="1">
      <c r="A279" s="20">
        <v>10510</v>
      </c>
      <c r="B279" s="21" t="s">
        <v>847</v>
      </c>
      <c r="C279" s="20">
        <v>500000</v>
      </c>
    </row>
    <row r="280" spans="1:3" ht="15" customHeight="1">
      <c r="A280" s="20">
        <v>46874</v>
      </c>
      <c r="B280" s="21" t="s">
        <v>848</v>
      </c>
      <c r="C280" s="20">
        <v>500000</v>
      </c>
    </row>
    <row r="281" spans="1:3" ht="15" customHeight="1">
      <c r="A281" s="20">
        <v>270201</v>
      </c>
      <c r="B281" s="21" t="s">
        <v>581</v>
      </c>
      <c r="C281" s="20">
        <v>400000</v>
      </c>
    </row>
    <row r="282" spans="1:3" ht="15" customHeight="1">
      <c r="A282" s="20">
        <v>333657</v>
      </c>
      <c r="B282" s="21" t="s">
        <v>849</v>
      </c>
      <c r="C282" s="20">
        <v>400000</v>
      </c>
    </row>
    <row r="283" spans="1:3" ht="15" customHeight="1">
      <c r="A283" s="20">
        <v>356831</v>
      </c>
      <c r="B283" s="21" t="s">
        <v>850</v>
      </c>
      <c r="C283" s="20">
        <v>400000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3"/>
  <sheetViews>
    <sheetView workbookViewId="0" topLeftCell="A1">
      <selection activeCell="B2" sqref="B2:B8"/>
    </sheetView>
  </sheetViews>
  <sheetFormatPr defaultColWidth="9.140625" defaultRowHeight="15"/>
  <cols>
    <col min="1" max="2" width="20.57421875" style="0" customWidth="1"/>
    <col min="3" max="3" width="12.421875" style="0" customWidth="1"/>
  </cols>
  <sheetData>
    <row r="1" spans="1:3" ht="15">
      <c r="A1" s="22" t="s">
        <v>0</v>
      </c>
      <c r="B1" s="22" t="s">
        <v>1</v>
      </c>
      <c r="C1" s="22" t="s">
        <v>2</v>
      </c>
    </row>
    <row r="2" spans="1:3" ht="15" customHeight="1">
      <c r="A2" s="23">
        <v>57274</v>
      </c>
      <c r="B2" s="24" t="s">
        <v>591</v>
      </c>
      <c r="C2" s="23">
        <v>100000000</v>
      </c>
    </row>
    <row r="3" spans="1:3" ht="15" customHeight="1">
      <c r="A3" s="23">
        <v>329387</v>
      </c>
      <c r="B3" s="24" t="s">
        <v>851</v>
      </c>
      <c r="C3" s="23">
        <v>100000000</v>
      </c>
    </row>
    <row r="4" spans="1:3" ht="15" customHeight="1">
      <c r="A4" s="23">
        <v>260035</v>
      </c>
      <c r="B4" s="24" t="s">
        <v>106</v>
      </c>
      <c r="C4" s="23">
        <v>100000000</v>
      </c>
    </row>
    <row r="5" spans="1:3" ht="15" customHeight="1">
      <c r="A5" s="23">
        <v>40848</v>
      </c>
      <c r="B5" s="24" t="s">
        <v>42</v>
      </c>
      <c r="C5" s="23">
        <v>100000000</v>
      </c>
    </row>
    <row r="6" spans="1:3" ht="15" customHeight="1">
      <c r="A6" s="23">
        <v>346597</v>
      </c>
      <c r="B6" s="24" t="s">
        <v>770</v>
      </c>
      <c r="C6" s="23">
        <v>100000000</v>
      </c>
    </row>
    <row r="7" spans="1:3" ht="15" customHeight="1">
      <c r="A7" s="23">
        <v>240489</v>
      </c>
      <c r="B7" s="24" t="s">
        <v>17</v>
      </c>
      <c r="C7" s="23">
        <v>100000000</v>
      </c>
    </row>
    <row r="8" spans="1:3" ht="15" customHeight="1">
      <c r="A8" s="23">
        <v>220489</v>
      </c>
      <c r="B8" s="24" t="s">
        <v>566</v>
      </c>
      <c r="C8" s="23">
        <v>100000000</v>
      </c>
    </row>
    <row r="9" spans="1:3" ht="15" customHeight="1">
      <c r="A9" s="23">
        <v>83878</v>
      </c>
      <c r="B9" s="24" t="s">
        <v>781</v>
      </c>
      <c r="C9" s="23">
        <v>96700000</v>
      </c>
    </row>
    <row r="10" spans="1:3" ht="15" customHeight="1">
      <c r="A10" s="23">
        <v>335063</v>
      </c>
      <c r="B10" s="24" t="s">
        <v>589</v>
      </c>
      <c r="C10" s="23">
        <v>93600000</v>
      </c>
    </row>
    <row r="11" spans="1:3" ht="15" customHeight="1">
      <c r="A11" s="23">
        <v>19164</v>
      </c>
      <c r="B11" s="24" t="s">
        <v>712</v>
      </c>
      <c r="C11" s="23">
        <v>92100000</v>
      </c>
    </row>
    <row r="12" spans="1:3" ht="15" customHeight="1">
      <c r="A12" s="23">
        <v>249564</v>
      </c>
      <c r="B12" s="24" t="s">
        <v>169</v>
      </c>
      <c r="C12" s="23">
        <v>83800000</v>
      </c>
    </row>
    <row r="13" spans="1:3" ht="15" customHeight="1">
      <c r="A13" s="23">
        <v>22540</v>
      </c>
      <c r="B13" s="24" t="s">
        <v>40</v>
      </c>
      <c r="C13" s="23">
        <v>75600000</v>
      </c>
    </row>
    <row r="14" spans="1:3" ht="15" customHeight="1">
      <c r="A14" s="23">
        <v>361775</v>
      </c>
      <c r="B14" s="24" t="s">
        <v>852</v>
      </c>
      <c r="C14" s="23">
        <v>74400000</v>
      </c>
    </row>
    <row r="15" spans="1:3" ht="15" customHeight="1">
      <c r="A15" s="23">
        <v>72695</v>
      </c>
      <c r="B15" s="24" t="s">
        <v>655</v>
      </c>
      <c r="C15" s="23">
        <v>73500000</v>
      </c>
    </row>
    <row r="16" spans="1:3" ht="15" customHeight="1">
      <c r="A16" s="23">
        <v>247872</v>
      </c>
      <c r="B16" s="24" t="s">
        <v>365</v>
      </c>
      <c r="C16" s="23">
        <v>70600000</v>
      </c>
    </row>
    <row r="17" spans="1:3" ht="15" customHeight="1">
      <c r="A17" s="23">
        <v>45376</v>
      </c>
      <c r="B17" s="24" t="s">
        <v>585</v>
      </c>
      <c r="C17" s="23">
        <v>69700000</v>
      </c>
    </row>
    <row r="18" spans="1:3" ht="15" customHeight="1">
      <c r="A18" s="23">
        <v>74406</v>
      </c>
      <c r="B18" s="24" t="s">
        <v>397</v>
      </c>
      <c r="C18" s="23">
        <v>68200000</v>
      </c>
    </row>
    <row r="19" spans="1:3" ht="15" customHeight="1">
      <c r="A19" s="23">
        <v>235403</v>
      </c>
      <c r="B19" s="24" t="s">
        <v>431</v>
      </c>
      <c r="C19" s="23">
        <v>68200000</v>
      </c>
    </row>
    <row r="20" spans="1:3" ht="15" customHeight="1">
      <c r="A20" s="23">
        <v>253894</v>
      </c>
      <c r="B20" s="24" t="s">
        <v>853</v>
      </c>
      <c r="C20" s="23">
        <v>67500000</v>
      </c>
    </row>
    <row r="21" spans="1:3" ht="15" customHeight="1">
      <c r="A21" s="23">
        <v>222302</v>
      </c>
      <c r="B21" s="24" t="s">
        <v>716</v>
      </c>
      <c r="C21" s="23">
        <v>53400000</v>
      </c>
    </row>
    <row r="22" spans="1:3" ht="15" customHeight="1">
      <c r="A22" s="23">
        <v>273386</v>
      </c>
      <c r="B22" s="24" t="s">
        <v>854</v>
      </c>
      <c r="C22" s="23">
        <v>50100000</v>
      </c>
    </row>
    <row r="23" spans="1:3" ht="15" customHeight="1">
      <c r="A23" s="23">
        <v>215596</v>
      </c>
      <c r="B23" s="24" t="s">
        <v>715</v>
      </c>
      <c r="C23" s="23">
        <v>47800000</v>
      </c>
    </row>
    <row r="24" spans="1:3" ht="15" customHeight="1">
      <c r="A24" s="23">
        <v>339073</v>
      </c>
      <c r="B24" s="24" t="s">
        <v>855</v>
      </c>
      <c r="C24" s="23">
        <v>47400000</v>
      </c>
    </row>
    <row r="25" spans="1:3" ht="15" customHeight="1">
      <c r="A25" s="23">
        <v>245339</v>
      </c>
      <c r="B25" s="24" t="s">
        <v>340</v>
      </c>
      <c r="C25" s="23">
        <v>46700000</v>
      </c>
    </row>
    <row r="26" spans="1:3" ht="15" customHeight="1">
      <c r="A26" s="23">
        <v>288522</v>
      </c>
      <c r="B26" s="24" t="s">
        <v>578</v>
      </c>
      <c r="C26" s="23">
        <v>46400000</v>
      </c>
    </row>
    <row r="27" spans="1:3" ht="15" customHeight="1">
      <c r="A27" s="23">
        <v>105646</v>
      </c>
      <c r="B27" s="24" t="s">
        <v>856</v>
      </c>
      <c r="C27" s="23">
        <v>46000000</v>
      </c>
    </row>
    <row r="28" spans="1:3" ht="15" customHeight="1">
      <c r="A28" s="23">
        <v>222309</v>
      </c>
      <c r="B28" s="24" t="s">
        <v>118</v>
      </c>
      <c r="C28" s="23">
        <v>44900000</v>
      </c>
    </row>
    <row r="29" spans="1:3" ht="15" customHeight="1">
      <c r="A29" s="23">
        <v>17753</v>
      </c>
      <c r="B29" s="24" t="s">
        <v>43</v>
      </c>
      <c r="C29" s="23">
        <v>40900000</v>
      </c>
    </row>
    <row r="30" spans="1:3" ht="15" customHeight="1">
      <c r="A30" s="23">
        <v>52885</v>
      </c>
      <c r="B30" s="24" t="s">
        <v>32</v>
      </c>
      <c r="C30" s="23">
        <v>40700000</v>
      </c>
    </row>
    <row r="31" spans="1:3" ht="15" customHeight="1">
      <c r="A31" s="23">
        <v>241053</v>
      </c>
      <c r="B31" s="24" t="s">
        <v>857</v>
      </c>
      <c r="C31" s="23">
        <v>40100000</v>
      </c>
    </row>
    <row r="32" spans="1:3" ht="15" customHeight="1">
      <c r="A32" s="23">
        <v>6417</v>
      </c>
      <c r="B32" s="24" t="s">
        <v>774</v>
      </c>
      <c r="C32" s="23">
        <v>39800000</v>
      </c>
    </row>
    <row r="33" spans="1:3" ht="15" customHeight="1">
      <c r="A33" s="23">
        <v>336563</v>
      </c>
      <c r="B33" s="24" t="s">
        <v>567</v>
      </c>
      <c r="C33" s="23">
        <v>39700000</v>
      </c>
    </row>
    <row r="34" spans="1:3" ht="15" customHeight="1">
      <c r="A34" s="23">
        <v>253604</v>
      </c>
      <c r="B34" s="24" t="s">
        <v>173</v>
      </c>
      <c r="C34" s="23">
        <v>39600000</v>
      </c>
    </row>
    <row r="35" spans="1:3" ht="15" customHeight="1">
      <c r="A35" s="23">
        <v>334477</v>
      </c>
      <c r="B35" s="24" t="s">
        <v>858</v>
      </c>
      <c r="C35" s="23">
        <v>39300000</v>
      </c>
    </row>
    <row r="36" spans="1:3" ht="15" customHeight="1">
      <c r="A36" s="23">
        <v>283210</v>
      </c>
      <c r="B36" s="24" t="s">
        <v>592</v>
      </c>
      <c r="C36" s="23">
        <v>38000000</v>
      </c>
    </row>
    <row r="37" spans="1:3" ht="15" customHeight="1">
      <c r="A37" s="23">
        <v>58425</v>
      </c>
      <c r="B37" s="24" t="s">
        <v>360</v>
      </c>
      <c r="C37" s="23">
        <v>37500000</v>
      </c>
    </row>
    <row r="38" spans="1:3" ht="15" customHeight="1">
      <c r="A38" s="23">
        <v>57889</v>
      </c>
      <c r="B38" s="24" t="s">
        <v>9</v>
      </c>
      <c r="C38" s="23">
        <v>36800000</v>
      </c>
    </row>
    <row r="39" spans="1:3" ht="15" customHeight="1">
      <c r="A39" s="23">
        <v>44802</v>
      </c>
      <c r="B39" s="24" t="s">
        <v>401</v>
      </c>
      <c r="C39" s="23">
        <v>35200000</v>
      </c>
    </row>
    <row r="40" spans="1:3" ht="15" customHeight="1">
      <c r="A40" s="23">
        <v>7429</v>
      </c>
      <c r="B40" s="24" t="s">
        <v>859</v>
      </c>
      <c r="C40" s="23">
        <v>34800000</v>
      </c>
    </row>
    <row r="41" spans="1:3" ht="15" customHeight="1">
      <c r="A41" s="23">
        <v>246631</v>
      </c>
      <c r="B41" s="24" t="s">
        <v>349</v>
      </c>
      <c r="C41" s="23">
        <v>34500000</v>
      </c>
    </row>
    <row r="42" spans="1:3" ht="15" customHeight="1">
      <c r="A42" s="23">
        <v>82288</v>
      </c>
      <c r="B42" s="24" t="s">
        <v>334</v>
      </c>
      <c r="C42" s="23">
        <v>33800000</v>
      </c>
    </row>
    <row r="43" spans="1:3" ht="15" customHeight="1">
      <c r="A43" s="23">
        <v>19861</v>
      </c>
      <c r="B43" s="24" t="s">
        <v>860</v>
      </c>
      <c r="C43" s="23">
        <v>33800000</v>
      </c>
    </row>
    <row r="44" spans="1:3" ht="15" customHeight="1">
      <c r="A44" s="23">
        <v>35329</v>
      </c>
      <c r="B44" s="24" t="s">
        <v>289</v>
      </c>
      <c r="C44" s="23">
        <v>33200000</v>
      </c>
    </row>
    <row r="45" spans="1:3" ht="15" customHeight="1">
      <c r="A45" s="23">
        <v>330344</v>
      </c>
      <c r="B45" s="24" t="s">
        <v>861</v>
      </c>
      <c r="C45" s="23">
        <v>32900000</v>
      </c>
    </row>
    <row r="46" spans="1:3" ht="15" customHeight="1">
      <c r="A46" s="23">
        <v>37781</v>
      </c>
      <c r="B46" s="24" t="s">
        <v>543</v>
      </c>
      <c r="C46" s="23">
        <v>30500000</v>
      </c>
    </row>
    <row r="47" spans="1:3" ht="15" customHeight="1">
      <c r="A47" s="23">
        <v>343838</v>
      </c>
      <c r="B47" s="24" t="s">
        <v>862</v>
      </c>
      <c r="C47" s="23">
        <v>28600000</v>
      </c>
    </row>
    <row r="48" spans="1:3" ht="15" customHeight="1">
      <c r="A48" s="23">
        <v>68087</v>
      </c>
      <c r="B48" s="24" t="s">
        <v>863</v>
      </c>
      <c r="C48" s="23">
        <v>28500000</v>
      </c>
    </row>
    <row r="49" spans="1:3" ht="15" customHeight="1">
      <c r="A49" s="23">
        <v>30895</v>
      </c>
      <c r="B49" s="24" t="s">
        <v>542</v>
      </c>
      <c r="C49" s="23">
        <v>28100000</v>
      </c>
    </row>
    <row r="50" spans="1:3" ht="15" customHeight="1">
      <c r="A50" s="23">
        <v>213024</v>
      </c>
      <c r="B50" s="24" t="s">
        <v>864</v>
      </c>
      <c r="C50" s="23">
        <v>27900000</v>
      </c>
    </row>
    <row r="51" spans="1:3" ht="15" customHeight="1">
      <c r="A51" s="23">
        <v>232946</v>
      </c>
      <c r="B51" s="24" t="s">
        <v>865</v>
      </c>
      <c r="C51" s="23">
        <v>27100000</v>
      </c>
    </row>
    <row r="52" spans="1:3" ht="15" customHeight="1">
      <c r="A52" s="23">
        <v>327429</v>
      </c>
      <c r="B52" s="24" t="s">
        <v>615</v>
      </c>
      <c r="C52" s="23">
        <v>26700000</v>
      </c>
    </row>
    <row r="53" spans="1:3" ht="15" customHeight="1">
      <c r="A53" s="23">
        <v>315776</v>
      </c>
      <c r="B53" s="24" t="s">
        <v>866</v>
      </c>
      <c r="C53" s="23">
        <v>26000000</v>
      </c>
    </row>
    <row r="54" spans="1:3" ht="15" customHeight="1">
      <c r="A54" s="23">
        <v>240356</v>
      </c>
      <c r="B54" s="24" t="s">
        <v>867</v>
      </c>
      <c r="C54" s="23">
        <v>25500000</v>
      </c>
    </row>
    <row r="55" spans="1:3" ht="15" customHeight="1">
      <c r="A55" s="23">
        <v>86404</v>
      </c>
      <c r="B55" s="24" t="s">
        <v>868</v>
      </c>
      <c r="C55" s="23">
        <v>25300000</v>
      </c>
    </row>
    <row r="56" spans="1:3" ht="15" customHeight="1">
      <c r="A56" s="23">
        <v>217833</v>
      </c>
      <c r="B56" s="24" t="s">
        <v>814</v>
      </c>
      <c r="C56" s="23">
        <v>25100000</v>
      </c>
    </row>
    <row r="57" spans="1:3" ht="15" customHeight="1">
      <c r="A57" s="23">
        <v>6833</v>
      </c>
      <c r="B57" s="24" t="s">
        <v>391</v>
      </c>
      <c r="C57" s="23">
        <v>24600000</v>
      </c>
    </row>
    <row r="58" spans="1:3" ht="15" customHeight="1">
      <c r="A58" s="23">
        <v>256073</v>
      </c>
      <c r="B58" s="24" t="s">
        <v>751</v>
      </c>
      <c r="C58" s="23">
        <v>23900000</v>
      </c>
    </row>
    <row r="59" spans="1:3" ht="15" customHeight="1">
      <c r="A59" s="23">
        <v>365871</v>
      </c>
      <c r="B59" s="24" t="s">
        <v>869</v>
      </c>
      <c r="C59" s="23">
        <v>23600000</v>
      </c>
    </row>
    <row r="60" spans="1:3" ht="15" customHeight="1">
      <c r="A60" s="23">
        <v>272285</v>
      </c>
      <c r="B60" s="24" t="s">
        <v>27</v>
      </c>
      <c r="C60" s="23">
        <v>22500000</v>
      </c>
    </row>
    <row r="61" spans="1:3" ht="15" customHeight="1">
      <c r="A61" s="23">
        <v>365608</v>
      </c>
      <c r="B61" s="24" t="s">
        <v>870</v>
      </c>
      <c r="C61" s="23">
        <v>22500000</v>
      </c>
    </row>
    <row r="62" spans="1:3" ht="15" customHeight="1">
      <c r="A62" s="23">
        <v>317273</v>
      </c>
      <c r="B62" s="24" t="s">
        <v>621</v>
      </c>
      <c r="C62" s="23">
        <v>21900000</v>
      </c>
    </row>
    <row r="63" spans="1:3" ht="15" customHeight="1">
      <c r="A63" s="23">
        <v>342314</v>
      </c>
      <c r="B63" s="24" t="s">
        <v>871</v>
      </c>
      <c r="C63" s="23">
        <v>21700000</v>
      </c>
    </row>
    <row r="64" spans="1:3" ht="15" customHeight="1">
      <c r="A64" s="23">
        <v>308143</v>
      </c>
      <c r="B64" s="24" t="s">
        <v>872</v>
      </c>
      <c r="C64" s="23">
        <v>20700000</v>
      </c>
    </row>
    <row r="65" spans="1:3" ht="15" customHeight="1">
      <c r="A65" s="23">
        <v>308171</v>
      </c>
      <c r="B65" s="24" t="s">
        <v>873</v>
      </c>
      <c r="C65" s="23">
        <v>20300000</v>
      </c>
    </row>
    <row r="66" spans="1:3" ht="15" customHeight="1">
      <c r="A66" s="23">
        <v>213364</v>
      </c>
      <c r="B66" s="24" t="s">
        <v>31</v>
      </c>
      <c r="C66" s="23">
        <v>20200000</v>
      </c>
    </row>
    <row r="67" spans="1:3" ht="15" customHeight="1">
      <c r="A67" s="23">
        <v>108510</v>
      </c>
      <c r="B67" s="24" t="s">
        <v>714</v>
      </c>
      <c r="C67" s="23">
        <v>20100000</v>
      </c>
    </row>
    <row r="68" spans="1:3" ht="15" customHeight="1">
      <c r="A68" s="23">
        <v>337176</v>
      </c>
      <c r="B68" s="24" t="s">
        <v>727</v>
      </c>
      <c r="C68" s="23">
        <v>19900000</v>
      </c>
    </row>
    <row r="69" spans="1:3" ht="15" customHeight="1">
      <c r="A69" s="23">
        <v>350974</v>
      </c>
      <c r="B69" s="24" t="s">
        <v>804</v>
      </c>
      <c r="C69" s="23">
        <v>18700000</v>
      </c>
    </row>
    <row r="70" spans="1:3" ht="15" customHeight="1">
      <c r="A70" s="23">
        <v>236471</v>
      </c>
      <c r="B70" s="24" t="s">
        <v>530</v>
      </c>
      <c r="C70" s="23">
        <v>18200000</v>
      </c>
    </row>
    <row r="71" spans="1:3" ht="15" customHeight="1">
      <c r="A71" s="23">
        <v>226787</v>
      </c>
      <c r="B71" s="24" t="s">
        <v>874</v>
      </c>
      <c r="C71" s="23">
        <v>18100000</v>
      </c>
    </row>
    <row r="72" spans="1:3" ht="15" customHeight="1">
      <c r="A72" s="23">
        <v>53797</v>
      </c>
      <c r="B72" s="24" t="s">
        <v>179</v>
      </c>
      <c r="C72" s="23">
        <v>17900000</v>
      </c>
    </row>
    <row r="73" spans="1:3" ht="15" customHeight="1">
      <c r="A73" s="23">
        <v>64842</v>
      </c>
      <c r="B73" s="24" t="s">
        <v>875</v>
      </c>
      <c r="C73" s="23">
        <v>15600000</v>
      </c>
    </row>
    <row r="74" spans="1:3" ht="15" customHeight="1">
      <c r="A74" s="23">
        <v>40890</v>
      </c>
      <c r="B74" s="24" t="s">
        <v>876</v>
      </c>
      <c r="C74" s="23">
        <v>15300000</v>
      </c>
    </row>
    <row r="75" spans="1:3" ht="15" customHeight="1">
      <c r="A75" s="23">
        <v>251183</v>
      </c>
      <c r="B75" s="24" t="s">
        <v>370</v>
      </c>
      <c r="C75" s="23">
        <v>15100000</v>
      </c>
    </row>
    <row r="76" spans="1:3" ht="15" customHeight="1">
      <c r="A76" s="23">
        <v>312214</v>
      </c>
      <c r="B76" s="24" t="s">
        <v>603</v>
      </c>
      <c r="C76" s="23">
        <v>15000000</v>
      </c>
    </row>
    <row r="77" spans="1:3" ht="15" customHeight="1">
      <c r="A77" s="23">
        <v>280100</v>
      </c>
      <c r="B77" s="24" t="s">
        <v>877</v>
      </c>
      <c r="C77" s="23">
        <v>14400000</v>
      </c>
    </row>
    <row r="78" spans="1:3" ht="15" customHeight="1">
      <c r="A78" s="23">
        <v>267181</v>
      </c>
      <c r="B78" s="24" t="s">
        <v>425</v>
      </c>
      <c r="C78" s="23">
        <v>14200000</v>
      </c>
    </row>
    <row r="79" spans="1:3" ht="15" customHeight="1">
      <c r="A79" s="23">
        <v>330344</v>
      </c>
      <c r="B79" s="24" t="s">
        <v>633</v>
      </c>
      <c r="C79" s="23">
        <v>14000000</v>
      </c>
    </row>
    <row r="80" spans="1:3" ht="15" customHeight="1">
      <c r="A80" s="23">
        <v>360009</v>
      </c>
      <c r="B80" s="24" t="s">
        <v>878</v>
      </c>
      <c r="C80" s="23">
        <v>14000000</v>
      </c>
    </row>
    <row r="81" spans="1:3" ht="15" customHeight="1">
      <c r="A81" s="23">
        <v>238198</v>
      </c>
      <c r="B81" s="24" t="s">
        <v>879</v>
      </c>
      <c r="C81" s="23">
        <v>13500000</v>
      </c>
    </row>
    <row r="82" spans="1:3" ht="15" customHeight="1">
      <c r="A82" s="23">
        <v>237149</v>
      </c>
      <c r="B82" s="24" t="s">
        <v>568</v>
      </c>
      <c r="C82" s="23">
        <v>13200000</v>
      </c>
    </row>
    <row r="83" spans="1:3" ht="15" customHeight="1">
      <c r="A83" s="23">
        <v>3095</v>
      </c>
      <c r="B83" s="24" t="s">
        <v>713</v>
      </c>
      <c r="C83" s="23">
        <v>13200000</v>
      </c>
    </row>
    <row r="84" spans="1:3" ht="15" customHeight="1">
      <c r="A84" s="23">
        <v>241711</v>
      </c>
      <c r="B84" s="24" t="s">
        <v>523</v>
      </c>
      <c r="C84" s="23">
        <v>13000000</v>
      </c>
    </row>
    <row r="85" spans="1:3" ht="15" customHeight="1">
      <c r="A85" s="23">
        <v>328730</v>
      </c>
      <c r="B85" s="24" t="s">
        <v>880</v>
      </c>
      <c r="C85" s="23">
        <v>12800000</v>
      </c>
    </row>
    <row r="86" spans="1:3" ht="15" customHeight="1">
      <c r="A86" s="23">
        <v>241127</v>
      </c>
      <c r="B86" s="24" t="s">
        <v>245</v>
      </c>
      <c r="C86" s="23">
        <v>12700000</v>
      </c>
    </row>
    <row r="87" spans="1:3" ht="15" customHeight="1">
      <c r="A87" s="23">
        <v>105847</v>
      </c>
      <c r="B87" s="24" t="s">
        <v>881</v>
      </c>
      <c r="C87" s="23">
        <v>12600000</v>
      </c>
    </row>
    <row r="88" spans="1:3" ht="15" customHeight="1">
      <c r="A88" s="23">
        <v>360087</v>
      </c>
      <c r="B88" s="24" t="s">
        <v>882</v>
      </c>
      <c r="C88" s="23">
        <v>12500000</v>
      </c>
    </row>
    <row r="89" spans="1:3" ht="15" customHeight="1">
      <c r="A89" s="23">
        <v>252461</v>
      </c>
      <c r="B89" s="24" t="s">
        <v>101</v>
      </c>
      <c r="C89" s="23">
        <v>12200000</v>
      </c>
    </row>
    <row r="90" spans="1:3" ht="15" customHeight="1">
      <c r="A90" s="23">
        <v>334182</v>
      </c>
      <c r="B90" s="24" t="s">
        <v>595</v>
      </c>
      <c r="C90" s="23">
        <v>12100000</v>
      </c>
    </row>
    <row r="91" spans="1:3" ht="15" customHeight="1">
      <c r="A91" s="23">
        <v>355026</v>
      </c>
      <c r="B91" s="24" t="s">
        <v>750</v>
      </c>
      <c r="C91" s="23">
        <v>11900000</v>
      </c>
    </row>
    <row r="92" spans="1:3" ht="15" customHeight="1">
      <c r="A92" s="23">
        <v>78098</v>
      </c>
      <c r="B92" s="24" t="s">
        <v>231</v>
      </c>
      <c r="C92" s="23">
        <v>11900000</v>
      </c>
    </row>
    <row r="93" spans="1:3" ht="15" customHeight="1">
      <c r="A93" s="23">
        <v>233741</v>
      </c>
      <c r="B93" s="24" t="s">
        <v>115</v>
      </c>
      <c r="C93" s="23">
        <v>11700000</v>
      </c>
    </row>
    <row r="94" spans="1:3" ht="15" customHeight="1">
      <c r="A94" s="23">
        <v>349582</v>
      </c>
      <c r="B94" s="24" t="s">
        <v>726</v>
      </c>
      <c r="C94" s="23">
        <v>11600000</v>
      </c>
    </row>
    <row r="95" spans="1:3" ht="15" customHeight="1">
      <c r="A95" s="23">
        <v>74961</v>
      </c>
      <c r="B95" s="24" t="s">
        <v>518</v>
      </c>
      <c r="C95" s="23">
        <v>11000000</v>
      </c>
    </row>
    <row r="96" spans="1:3" ht="15" customHeight="1">
      <c r="A96" s="23">
        <v>1187</v>
      </c>
      <c r="B96" s="24" t="s">
        <v>883</v>
      </c>
      <c r="C96" s="23">
        <v>10900000</v>
      </c>
    </row>
    <row r="97" spans="1:3" ht="15" customHeight="1">
      <c r="A97" s="23">
        <v>373770</v>
      </c>
      <c r="B97" s="24" t="s">
        <v>884</v>
      </c>
      <c r="C97" s="23">
        <v>10600000</v>
      </c>
    </row>
    <row r="98" spans="1:3" ht="15" customHeight="1">
      <c r="A98" s="23">
        <v>106514</v>
      </c>
      <c r="B98" s="24" t="s">
        <v>22</v>
      </c>
      <c r="C98" s="23">
        <v>10500000</v>
      </c>
    </row>
    <row r="99" spans="1:3" ht="15" customHeight="1">
      <c r="A99" s="23">
        <v>72610</v>
      </c>
      <c r="B99" s="24" t="s">
        <v>159</v>
      </c>
      <c r="C99" s="23">
        <v>10500000</v>
      </c>
    </row>
    <row r="100" spans="1:3" ht="15" customHeight="1">
      <c r="A100" s="23">
        <v>355239</v>
      </c>
      <c r="B100" s="24" t="s">
        <v>885</v>
      </c>
      <c r="C100" s="23">
        <v>10000000</v>
      </c>
    </row>
    <row r="101" spans="1:3" ht="15" customHeight="1">
      <c r="A101" s="23">
        <v>241498</v>
      </c>
      <c r="B101" s="24" t="s">
        <v>474</v>
      </c>
      <c r="C101" s="23">
        <v>9800000</v>
      </c>
    </row>
    <row r="102" spans="1:3" ht="15" customHeight="1">
      <c r="A102" s="23">
        <v>320831</v>
      </c>
      <c r="B102" s="24" t="s">
        <v>606</v>
      </c>
      <c r="C102" s="23">
        <v>9700000</v>
      </c>
    </row>
    <row r="103" spans="1:3" ht="15" customHeight="1">
      <c r="A103" s="23">
        <v>313281</v>
      </c>
      <c r="B103" s="24" t="s">
        <v>886</v>
      </c>
      <c r="C103" s="23">
        <v>9500000</v>
      </c>
    </row>
    <row r="104" spans="1:3" ht="15" customHeight="1">
      <c r="A104" s="23">
        <v>270201</v>
      </c>
      <c r="B104" s="24" t="s">
        <v>581</v>
      </c>
      <c r="C104" s="23">
        <v>9500000</v>
      </c>
    </row>
    <row r="105" spans="1:3" ht="15" customHeight="1">
      <c r="A105" s="23">
        <v>361221</v>
      </c>
      <c r="B105" s="24" t="s">
        <v>887</v>
      </c>
      <c r="C105" s="23">
        <v>9400000</v>
      </c>
    </row>
    <row r="106" spans="1:3" ht="15" customHeight="1">
      <c r="A106" s="23">
        <v>231012</v>
      </c>
      <c r="B106" s="24" t="s">
        <v>273</v>
      </c>
      <c r="C106" s="23">
        <v>9200000</v>
      </c>
    </row>
    <row r="107" spans="1:3" ht="15" customHeight="1">
      <c r="A107" s="23">
        <v>357060</v>
      </c>
      <c r="B107" s="24" t="s">
        <v>798</v>
      </c>
      <c r="C107" s="23">
        <v>9200000</v>
      </c>
    </row>
    <row r="108" spans="1:3" ht="15" customHeight="1">
      <c r="A108" s="23">
        <v>80009</v>
      </c>
      <c r="B108" s="24" t="s">
        <v>14</v>
      </c>
      <c r="C108" s="23">
        <v>9200000</v>
      </c>
    </row>
    <row r="109" spans="1:3" ht="15" customHeight="1">
      <c r="A109" s="23">
        <v>229298</v>
      </c>
      <c r="B109" s="24" t="s">
        <v>87</v>
      </c>
      <c r="C109" s="23">
        <v>9100000</v>
      </c>
    </row>
    <row r="110" spans="1:3" ht="15" customHeight="1">
      <c r="A110" s="23">
        <v>50869</v>
      </c>
      <c r="B110" s="24" t="s">
        <v>144</v>
      </c>
      <c r="C110" s="23">
        <v>8900000</v>
      </c>
    </row>
    <row r="111" spans="1:3" ht="15" customHeight="1">
      <c r="A111" s="23">
        <v>289628</v>
      </c>
      <c r="B111" s="24" t="s">
        <v>345</v>
      </c>
      <c r="C111" s="23">
        <v>8600000</v>
      </c>
    </row>
    <row r="112" spans="1:3" ht="15" customHeight="1">
      <c r="A112" s="23">
        <v>21085</v>
      </c>
      <c r="B112" s="24" t="s">
        <v>117</v>
      </c>
      <c r="C112" s="23">
        <v>8400000</v>
      </c>
    </row>
    <row r="113" spans="1:3" ht="15" customHeight="1">
      <c r="A113" s="23">
        <v>220049</v>
      </c>
      <c r="B113" s="24" t="s">
        <v>48</v>
      </c>
      <c r="C113" s="23">
        <v>8100000</v>
      </c>
    </row>
    <row r="114" spans="1:3" ht="15" customHeight="1">
      <c r="A114" s="23">
        <v>363528</v>
      </c>
      <c r="B114" s="24" t="s">
        <v>888</v>
      </c>
      <c r="C114" s="23">
        <v>8000000</v>
      </c>
    </row>
    <row r="115" spans="1:3" ht="15" customHeight="1">
      <c r="A115" s="23">
        <v>246329</v>
      </c>
      <c r="B115" s="24" t="s">
        <v>296</v>
      </c>
      <c r="C115" s="23">
        <v>7900000</v>
      </c>
    </row>
    <row r="116" spans="1:3" ht="15" customHeight="1">
      <c r="A116" s="23">
        <v>329835</v>
      </c>
      <c r="B116" s="24" t="s">
        <v>889</v>
      </c>
      <c r="C116" s="23">
        <v>7700000</v>
      </c>
    </row>
    <row r="117" spans="1:3" ht="15" customHeight="1">
      <c r="A117" s="23">
        <v>18239</v>
      </c>
      <c r="B117" s="24" t="s">
        <v>756</v>
      </c>
      <c r="C117" s="23">
        <v>7400000</v>
      </c>
    </row>
    <row r="118" spans="1:3" ht="15" customHeight="1">
      <c r="A118" s="23">
        <v>279304</v>
      </c>
      <c r="B118" s="24" t="s">
        <v>890</v>
      </c>
      <c r="C118" s="23">
        <v>7300000</v>
      </c>
    </row>
    <row r="119" spans="1:3" ht="15" customHeight="1">
      <c r="A119" s="23">
        <v>317909</v>
      </c>
      <c r="B119" s="24" t="s">
        <v>624</v>
      </c>
      <c r="C119" s="23">
        <v>7000000</v>
      </c>
    </row>
    <row r="120" spans="1:3" ht="15" customHeight="1">
      <c r="A120" s="23">
        <v>76738</v>
      </c>
      <c r="B120" s="24" t="s">
        <v>511</v>
      </c>
      <c r="C120" s="23">
        <v>6900000</v>
      </c>
    </row>
    <row r="121" spans="1:3" ht="15" customHeight="1">
      <c r="A121" s="23">
        <v>267870</v>
      </c>
      <c r="B121" s="24" t="s">
        <v>116</v>
      </c>
      <c r="C121" s="23">
        <v>6900000</v>
      </c>
    </row>
    <row r="122" spans="1:3" ht="15" customHeight="1">
      <c r="A122" s="23">
        <v>317909</v>
      </c>
      <c r="B122" s="24" t="s">
        <v>772</v>
      </c>
      <c r="C122" s="23">
        <v>6500000</v>
      </c>
    </row>
    <row r="123" spans="1:3" ht="15" customHeight="1">
      <c r="A123" s="23">
        <v>102771</v>
      </c>
      <c r="B123" s="24" t="s">
        <v>181</v>
      </c>
      <c r="C123" s="23">
        <v>6500000</v>
      </c>
    </row>
    <row r="124" spans="1:3" ht="15" customHeight="1">
      <c r="A124" s="23">
        <v>326068</v>
      </c>
      <c r="B124" s="24" t="s">
        <v>650</v>
      </c>
      <c r="C124" s="23">
        <v>6500000</v>
      </c>
    </row>
    <row r="125" spans="1:3" ht="15" customHeight="1">
      <c r="A125" s="23">
        <v>299403</v>
      </c>
      <c r="B125" s="24" t="s">
        <v>838</v>
      </c>
      <c r="C125" s="23">
        <v>6400000</v>
      </c>
    </row>
    <row r="126" spans="1:3" ht="15" customHeight="1">
      <c r="A126" s="23">
        <v>271945</v>
      </c>
      <c r="B126" s="24" t="s">
        <v>891</v>
      </c>
      <c r="C126" s="23">
        <v>6300000</v>
      </c>
    </row>
    <row r="127" spans="1:3" ht="15" customHeight="1">
      <c r="A127" s="23">
        <v>267500</v>
      </c>
      <c r="B127" s="24" t="s">
        <v>339</v>
      </c>
      <c r="C127" s="23">
        <v>6000000</v>
      </c>
    </row>
    <row r="128" spans="1:3" ht="15" customHeight="1">
      <c r="A128" s="23">
        <v>362008</v>
      </c>
      <c r="B128" s="24" t="s">
        <v>892</v>
      </c>
      <c r="C128" s="23">
        <v>6000000</v>
      </c>
    </row>
    <row r="129" spans="1:3" ht="15" customHeight="1">
      <c r="A129" s="23">
        <v>363061</v>
      </c>
      <c r="B129" s="24" t="s">
        <v>893</v>
      </c>
      <c r="C129" s="23">
        <v>6000000</v>
      </c>
    </row>
    <row r="130" spans="1:3" ht="15" customHeight="1">
      <c r="A130" s="23">
        <v>335181</v>
      </c>
      <c r="B130" s="24" t="s">
        <v>894</v>
      </c>
      <c r="C130" s="23">
        <v>6000000</v>
      </c>
    </row>
    <row r="131" spans="1:3" ht="15" customHeight="1">
      <c r="A131" s="23">
        <v>252873</v>
      </c>
      <c r="B131" s="24" t="s">
        <v>429</v>
      </c>
      <c r="C131" s="23">
        <v>5900000</v>
      </c>
    </row>
    <row r="132" spans="1:3" ht="15" customHeight="1">
      <c r="A132" s="23">
        <v>23248</v>
      </c>
      <c r="B132" s="24" t="s">
        <v>379</v>
      </c>
      <c r="C132" s="23">
        <v>5800000</v>
      </c>
    </row>
    <row r="133" spans="1:3" ht="15" customHeight="1">
      <c r="A133" s="23">
        <v>76524</v>
      </c>
      <c r="B133" s="24" t="s">
        <v>225</v>
      </c>
      <c r="C133" s="23">
        <v>5700000</v>
      </c>
    </row>
    <row r="134" spans="1:3" ht="15" customHeight="1">
      <c r="A134" s="23">
        <v>262794</v>
      </c>
      <c r="B134" s="24" t="s">
        <v>20</v>
      </c>
      <c r="C134" s="23">
        <v>5500000</v>
      </c>
    </row>
    <row r="135" spans="1:3" ht="15" customHeight="1">
      <c r="A135" s="23">
        <v>238390</v>
      </c>
      <c r="B135" s="24" t="s">
        <v>3</v>
      </c>
      <c r="C135" s="23">
        <v>5500000</v>
      </c>
    </row>
    <row r="136" spans="1:3" ht="15" customHeight="1">
      <c r="A136" s="23">
        <v>255250</v>
      </c>
      <c r="B136" s="24" t="s">
        <v>300</v>
      </c>
      <c r="C136" s="23">
        <v>5500000</v>
      </c>
    </row>
    <row r="137" spans="1:3" ht="15" customHeight="1">
      <c r="A137" s="23">
        <v>259362</v>
      </c>
      <c r="B137" s="24" t="s">
        <v>895</v>
      </c>
      <c r="C137" s="23">
        <v>5400000</v>
      </c>
    </row>
    <row r="138" spans="1:3" ht="15" customHeight="1">
      <c r="A138" s="23">
        <v>366317</v>
      </c>
      <c r="B138" s="24" t="s">
        <v>896</v>
      </c>
      <c r="C138" s="23">
        <v>5400000</v>
      </c>
    </row>
    <row r="139" spans="1:3" ht="15" customHeight="1">
      <c r="A139" s="23">
        <v>362833</v>
      </c>
      <c r="B139" s="24" t="s">
        <v>897</v>
      </c>
      <c r="C139" s="23">
        <v>5000000</v>
      </c>
    </row>
    <row r="140" spans="1:3" ht="15" customHeight="1">
      <c r="A140" s="23">
        <v>296287</v>
      </c>
      <c r="B140" s="24" t="s">
        <v>829</v>
      </c>
      <c r="C140" s="23">
        <v>5000000</v>
      </c>
    </row>
    <row r="141" spans="1:3" ht="15" customHeight="1">
      <c r="A141" s="23">
        <v>253191</v>
      </c>
      <c r="B141" s="24" t="s">
        <v>898</v>
      </c>
      <c r="C141" s="23">
        <v>5000000</v>
      </c>
    </row>
    <row r="142" spans="1:3" ht="15" customHeight="1">
      <c r="A142" s="23">
        <v>14811</v>
      </c>
      <c r="B142" s="24" t="s">
        <v>899</v>
      </c>
      <c r="C142" s="23">
        <v>4800000</v>
      </c>
    </row>
    <row r="143" spans="1:3" ht="15" customHeight="1">
      <c r="A143" s="23">
        <v>16962</v>
      </c>
      <c r="B143" s="24" t="s">
        <v>737</v>
      </c>
      <c r="C143" s="23">
        <v>4700000</v>
      </c>
    </row>
    <row r="144" spans="1:3" ht="15" customHeight="1">
      <c r="A144" s="23">
        <v>65472</v>
      </c>
      <c r="B144" s="24" t="s">
        <v>900</v>
      </c>
      <c r="C144" s="23">
        <v>4100000</v>
      </c>
    </row>
    <row r="145" spans="1:3" ht="15" customHeight="1">
      <c r="A145" s="23">
        <v>229012</v>
      </c>
      <c r="B145" s="24" t="s">
        <v>398</v>
      </c>
      <c r="C145" s="23">
        <v>4000000</v>
      </c>
    </row>
    <row r="146" spans="1:3" ht="15" customHeight="1">
      <c r="A146" s="23">
        <v>288876</v>
      </c>
      <c r="B146" s="24" t="s">
        <v>901</v>
      </c>
      <c r="C146" s="23">
        <v>4000000</v>
      </c>
    </row>
    <row r="147" spans="1:3" ht="15" customHeight="1">
      <c r="A147" s="23">
        <v>361723</v>
      </c>
      <c r="B147" s="24" t="s">
        <v>902</v>
      </c>
      <c r="C147" s="23">
        <v>4000000</v>
      </c>
    </row>
    <row r="148" spans="1:3" ht="15" customHeight="1">
      <c r="A148" s="23">
        <v>273929</v>
      </c>
      <c r="B148" s="24" t="s">
        <v>903</v>
      </c>
      <c r="C148" s="23">
        <v>3900000</v>
      </c>
    </row>
    <row r="149" spans="1:3" ht="15" customHeight="1">
      <c r="A149" s="23">
        <v>254762</v>
      </c>
      <c r="B149" s="24" t="s">
        <v>637</v>
      </c>
      <c r="C149" s="23">
        <v>3900000</v>
      </c>
    </row>
    <row r="150" spans="1:3" ht="15" customHeight="1">
      <c r="A150" s="23">
        <v>347608</v>
      </c>
      <c r="B150" s="24" t="s">
        <v>833</v>
      </c>
      <c r="C150" s="23">
        <v>3800000</v>
      </c>
    </row>
    <row r="151" spans="1:3" ht="15" customHeight="1">
      <c r="A151" s="23">
        <v>359939</v>
      </c>
      <c r="B151" s="24" t="s">
        <v>721</v>
      </c>
      <c r="C151" s="23">
        <v>3800000</v>
      </c>
    </row>
    <row r="152" spans="1:3" ht="15" customHeight="1">
      <c r="A152" s="23">
        <v>342903</v>
      </c>
      <c r="B152" s="24" t="s">
        <v>651</v>
      </c>
      <c r="C152" s="23">
        <v>3700000</v>
      </c>
    </row>
    <row r="153" spans="1:3" ht="15" customHeight="1">
      <c r="A153" s="23">
        <v>234061</v>
      </c>
      <c r="B153" s="24" t="s">
        <v>745</v>
      </c>
      <c r="C153" s="23">
        <v>3700000</v>
      </c>
    </row>
    <row r="154" spans="1:3" ht="15" customHeight="1">
      <c r="A154" s="23">
        <v>40951</v>
      </c>
      <c r="B154" s="24" t="s">
        <v>771</v>
      </c>
      <c r="C154" s="23">
        <v>3700000</v>
      </c>
    </row>
    <row r="155" spans="1:3" ht="15" customHeight="1">
      <c r="A155" s="23">
        <v>265631</v>
      </c>
      <c r="B155" s="24" t="s">
        <v>695</v>
      </c>
      <c r="C155" s="23">
        <v>3500000</v>
      </c>
    </row>
    <row r="156" spans="1:3" ht="15" customHeight="1">
      <c r="A156" s="23">
        <v>323004</v>
      </c>
      <c r="B156" s="24" t="s">
        <v>733</v>
      </c>
      <c r="C156" s="23">
        <v>3500000</v>
      </c>
    </row>
    <row r="157" spans="1:3" ht="15" customHeight="1">
      <c r="A157" s="23">
        <v>345377</v>
      </c>
      <c r="B157" s="24" t="s">
        <v>761</v>
      </c>
      <c r="C157" s="23">
        <v>3200000</v>
      </c>
    </row>
    <row r="158" spans="1:3" ht="15" customHeight="1">
      <c r="A158" s="23">
        <v>258664</v>
      </c>
      <c r="B158" s="24" t="s">
        <v>123</v>
      </c>
      <c r="C158" s="23">
        <v>3200000</v>
      </c>
    </row>
    <row r="159" spans="1:3" ht="15" customHeight="1">
      <c r="A159" s="23">
        <v>356470</v>
      </c>
      <c r="B159" s="24" t="s">
        <v>904</v>
      </c>
      <c r="C159" s="23">
        <v>3100000</v>
      </c>
    </row>
    <row r="160" spans="1:3" ht="15" customHeight="1">
      <c r="A160" s="23">
        <v>231156</v>
      </c>
      <c r="B160" s="24" t="s">
        <v>28</v>
      </c>
      <c r="C160" s="23">
        <v>3000000</v>
      </c>
    </row>
    <row r="161" spans="1:3" ht="15" customHeight="1">
      <c r="A161" s="23">
        <v>37280</v>
      </c>
      <c r="B161" s="24" t="s">
        <v>634</v>
      </c>
      <c r="C161" s="23">
        <v>3000000</v>
      </c>
    </row>
    <row r="162" spans="1:3" ht="15" customHeight="1">
      <c r="A162" s="23">
        <v>25453</v>
      </c>
      <c r="B162" s="24" t="s">
        <v>905</v>
      </c>
      <c r="C162" s="23">
        <v>3000000</v>
      </c>
    </row>
    <row r="163" spans="1:3" ht="15" customHeight="1">
      <c r="A163" s="23">
        <v>15903</v>
      </c>
      <c r="B163" s="24" t="s">
        <v>906</v>
      </c>
      <c r="C163" s="23">
        <v>3000000</v>
      </c>
    </row>
    <row r="164" spans="1:3" ht="15" customHeight="1">
      <c r="A164" s="23">
        <v>303052</v>
      </c>
      <c r="B164" s="24" t="s">
        <v>907</v>
      </c>
      <c r="C164" s="23">
        <v>2900000</v>
      </c>
    </row>
    <row r="165" spans="1:3" ht="15" customHeight="1">
      <c r="A165" s="23">
        <v>365159</v>
      </c>
      <c r="B165" s="24" t="s">
        <v>908</v>
      </c>
      <c r="C165" s="23">
        <v>2900000</v>
      </c>
    </row>
    <row r="166" spans="1:3" ht="15" customHeight="1">
      <c r="A166" s="23">
        <v>362309</v>
      </c>
      <c r="B166" s="24" t="s">
        <v>796</v>
      </c>
      <c r="C166" s="23">
        <v>2900000</v>
      </c>
    </row>
    <row r="167" spans="1:3" ht="15" customHeight="1">
      <c r="A167" s="23">
        <v>30787</v>
      </c>
      <c r="B167" s="24" t="s">
        <v>251</v>
      </c>
      <c r="C167" s="23">
        <v>2800000</v>
      </c>
    </row>
    <row r="168" spans="1:3" ht="15" customHeight="1">
      <c r="A168" s="23">
        <v>78505</v>
      </c>
      <c r="B168" s="24" t="s">
        <v>139</v>
      </c>
      <c r="C168" s="23">
        <v>2800000</v>
      </c>
    </row>
    <row r="169" spans="1:3" ht="15" customHeight="1">
      <c r="A169" s="23">
        <v>81852</v>
      </c>
      <c r="B169" s="24" t="s">
        <v>724</v>
      </c>
      <c r="C169" s="23">
        <v>2800000</v>
      </c>
    </row>
    <row r="170" spans="1:3" ht="15" customHeight="1">
      <c r="A170" s="23">
        <v>4863</v>
      </c>
      <c r="B170" s="24" t="s">
        <v>909</v>
      </c>
      <c r="C170" s="23">
        <v>2800000</v>
      </c>
    </row>
    <row r="171" spans="1:3" ht="15" customHeight="1">
      <c r="A171" s="23">
        <v>80529</v>
      </c>
      <c r="B171" s="24" t="s">
        <v>696</v>
      </c>
      <c r="C171" s="23">
        <v>2700000</v>
      </c>
    </row>
    <row r="172" spans="1:3" ht="15" customHeight="1">
      <c r="A172" s="23">
        <v>18454</v>
      </c>
      <c r="B172" s="24" t="s">
        <v>69</v>
      </c>
      <c r="C172" s="23">
        <v>2600000</v>
      </c>
    </row>
    <row r="173" spans="1:3" ht="15" customHeight="1">
      <c r="A173" s="23">
        <v>309109</v>
      </c>
      <c r="B173" s="24" t="s">
        <v>910</v>
      </c>
      <c r="C173" s="23">
        <v>2600000</v>
      </c>
    </row>
    <row r="174" spans="1:3" ht="15" customHeight="1">
      <c r="A174" s="23">
        <v>43404</v>
      </c>
      <c r="B174" s="24" t="s">
        <v>521</v>
      </c>
      <c r="C174" s="23">
        <v>2500000</v>
      </c>
    </row>
    <row r="175" spans="1:3" ht="15" customHeight="1">
      <c r="A175" s="23">
        <v>216873</v>
      </c>
      <c r="B175" s="24" t="s">
        <v>665</v>
      </c>
      <c r="C175" s="23">
        <v>2300000</v>
      </c>
    </row>
    <row r="176" spans="1:3" ht="15" customHeight="1">
      <c r="A176" s="23">
        <v>266525</v>
      </c>
      <c r="B176" s="24" t="s">
        <v>911</v>
      </c>
      <c r="C176" s="23">
        <v>2100000</v>
      </c>
    </row>
    <row r="177" spans="1:3" ht="15" customHeight="1">
      <c r="A177" s="23">
        <v>239944</v>
      </c>
      <c r="B177" s="24" t="s">
        <v>719</v>
      </c>
      <c r="C177" s="23">
        <v>2100000</v>
      </c>
    </row>
    <row r="178" spans="1:3" ht="15" customHeight="1">
      <c r="A178" s="23">
        <v>316991</v>
      </c>
      <c r="B178" s="24" t="s">
        <v>912</v>
      </c>
      <c r="C178" s="23">
        <v>2100000</v>
      </c>
    </row>
    <row r="179" spans="1:3" ht="15" customHeight="1">
      <c r="A179" s="23">
        <v>53395</v>
      </c>
      <c r="B179" s="24" t="s">
        <v>913</v>
      </c>
      <c r="C179" s="23">
        <v>2100000</v>
      </c>
    </row>
    <row r="180" spans="1:3" ht="15" customHeight="1">
      <c r="A180" s="23">
        <v>365036</v>
      </c>
      <c r="B180" s="24" t="s">
        <v>914</v>
      </c>
      <c r="C180" s="23">
        <v>2000000</v>
      </c>
    </row>
    <row r="181" spans="1:3" ht="15" customHeight="1">
      <c r="A181" s="23">
        <v>349781</v>
      </c>
      <c r="B181" s="24" t="s">
        <v>915</v>
      </c>
      <c r="C181" s="23">
        <v>2000000</v>
      </c>
    </row>
    <row r="182" spans="1:3" ht="15" customHeight="1">
      <c r="A182" s="23">
        <v>362517</v>
      </c>
      <c r="B182" s="24" t="s">
        <v>916</v>
      </c>
      <c r="C182" s="23">
        <v>2000000</v>
      </c>
    </row>
    <row r="183" spans="1:3" ht="15" customHeight="1">
      <c r="A183" s="23">
        <v>317730</v>
      </c>
      <c r="B183" s="24" t="s">
        <v>594</v>
      </c>
      <c r="C183" s="23">
        <v>2000000</v>
      </c>
    </row>
    <row r="184" spans="1:3" ht="15" customHeight="1">
      <c r="A184" s="23">
        <v>360250</v>
      </c>
      <c r="B184" s="24" t="s">
        <v>917</v>
      </c>
      <c r="C184" s="23">
        <v>1800000</v>
      </c>
    </row>
    <row r="185" spans="1:3" ht="15" customHeight="1">
      <c r="A185" s="23">
        <v>366317</v>
      </c>
      <c r="B185" s="24" t="s">
        <v>918</v>
      </c>
      <c r="C185" s="23">
        <v>1700000</v>
      </c>
    </row>
    <row r="186" spans="1:3" ht="15" customHeight="1">
      <c r="A186" s="23">
        <v>325511</v>
      </c>
      <c r="B186" s="24" t="s">
        <v>569</v>
      </c>
      <c r="C186" s="23">
        <v>1700000</v>
      </c>
    </row>
    <row r="187" spans="1:3" ht="15" customHeight="1">
      <c r="A187" s="23">
        <v>17495</v>
      </c>
      <c r="B187" s="24" t="s">
        <v>208</v>
      </c>
      <c r="C187" s="23">
        <v>1600000</v>
      </c>
    </row>
    <row r="188" spans="1:3" ht="15" customHeight="1">
      <c r="A188" s="23">
        <v>359011</v>
      </c>
      <c r="B188" s="24" t="s">
        <v>821</v>
      </c>
      <c r="C188" s="23">
        <v>1600000</v>
      </c>
    </row>
    <row r="189" spans="1:3" ht="15" customHeight="1">
      <c r="A189" s="23">
        <v>104956</v>
      </c>
      <c r="B189" s="24" t="s">
        <v>759</v>
      </c>
      <c r="C189" s="23">
        <v>1600000</v>
      </c>
    </row>
    <row r="190" spans="1:3" ht="15" customHeight="1">
      <c r="A190" s="23">
        <v>749</v>
      </c>
      <c r="B190" s="24" t="s">
        <v>919</v>
      </c>
      <c r="C190" s="23">
        <v>1500000</v>
      </c>
    </row>
    <row r="191" spans="1:3" ht="15" customHeight="1">
      <c r="A191" s="23">
        <v>77424</v>
      </c>
      <c r="B191" s="24" t="s">
        <v>402</v>
      </c>
      <c r="C191" s="23">
        <v>1400000</v>
      </c>
    </row>
    <row r="192" spans="1:3" ht="15" customHeight="1">
      <c r="A192" s="23">
        <v>55720</v>
      </c>
      <c r="B192" s="24" t="s">
        <v>920</v>
      </c>
      <c r="C192" s="23">
        <v>1200000</v>
      </c>
    </row>
    <row r="193" spans="1:3" ht="15" customHeight="1">
      <c r="A193" s="23">
        <v>339108</v>
      </c>
      <c r="B193" s="24" t="s">
        <v>629</v>
      </c>
      <c r="C193" s="23">
        <v>1000000</v>
      </c>
    </row>
    <row r="194" spans="1:3" ht="15" customHeight="1">
      <c r="A194" s="23">
        <v>213006</v>
      </c>
      <c r="B194" s="24" t="s">
        <v>112</v>
      </c>
      <c r="C194" s="23">
        <v>900000</v>
      </c>
    </row>
    <row r="195" spans="1:3" ht="15" customHeight="1">
      <c r="A195" s="23">
        <v>9342</v>
      </c>
      <c r="B195" s="24" t="s">
        <v>374</v>
      </c>
      <c r="C195" s="23">
        <v>800000</v>
      </c>
    </row>
    <row r="196" spans="1:3" ht="15" customHeight="1">
      <c r="A196" s="23">
        <v>13585</v>
      </c>
      <c r="B196" s="24" t="s">
        <v>921</v>
      </c>
      <c r="C196" s="23">
        <v>700000</v>
      </c>
    </row>
    <row r="197" spans="1:3" ht="15" customHeight="1">
      <c r="A197" s="23">
        <v>73230</v>
      </c>
      <c r="B197" s="24" t="s">
        <v>922</v>
      </c>
      <c r="C197" s="23">
        <v>700000</v>
      </c>
    </row>
    <row r="198" spans="1:3" ht="15" customHeight="1">
      <c r="A198" s="23">
        <v>45978</v>
      </c>
      <c r="B198" s="24" t="s">
        <v>923</v>
      </c>
      <c r="C198" s="23">
        <v>700000</v>
      </c>
    </row>
    <row r="199" spans="1:3" ht="15" customHeight="1">
      <c r="A199" s="23">
        <v>323503</v>
      </c>
      <c r="B199" s="24" t="s">
        <v>924</v>
      </c>
      <c r="C199" s="23">
        <v>700000</v>
      </c>
    </row>
    <row r="200" spans="1:3" ht="15" customHeight="1">
      <c r="A200" s="23">
        <v>33848</v>
      </c>
      <c r="B200" s="24" t="s">
        <v>834</v>
      </c>
      <c r="C200" s="23">
        <v>500000</v>
      </c>
    </row>
    <row r="201" spans="1:3" ht="15">
      <c r="A201" s="23"/>
      <c r="B201" s="24"/>
      <c r="C201" s="23"/>
    </row>
    <row r="202" spans="1:3" ht="15">
      <c r="A202" s="25"/>
      <c r="B202" s="26"/>
      <c r="C202" s="25"/>
    </row>
    <row r="203" spans="1:3" ht="15">
      <c r="A203" s="25"/>
      <c r="B203" s="26"/>
      <c r="C203" s="25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45"/>
  <sheetViews>
    <sheetView tabSelected="1" workbookViewId="0" topLeftCell="A1">
      <selection activeCell="B76" sqref="B76"/>
    </sheetView>
  </sheetViews>
  <sheetFormatPr defaultColWidth="9.140625" defaultRowHeight="15"/>
  <cols>
    <col min="1" max="1" width="16.140625" style="0" customWidth="1"/>
    <col min="2" max="2" width="17.28125" style="0" customWidth="1"/>
    <col min="3" max="3" width="12.7109375" style="0" customWidth="1"/>
    <col min="4" max="7" width="13.140625" style="0" bestFit="1" customWidth="1"/>
    <col min="8" max="8" width="13.00390625" style="0" customWidth="1"/>
    <col min="9" max="9" width="15.7109375" style="0" customWidth="1"/>
    <col min="11" max="11" width="16.57421875" style="38" bestFit="1" customWidth="1"/>
    <col min="13" max="13" width="18.7109375" style="38" customWidth="1"/>
  </cols>
  <sheetData>
    <row r="1" spans="2:9" ht="15">
      <c r="B1" s="30"/>
      <c r="C1" s="41" t="s">
        <v>925</v>
      </c>
      <c r="D1" s="42"/>
      <c r="E1" s="42"/>
      <c r="F1" s="42"/>
      <c r="G1" s="42"/>
      <c r="H1" s="42"/>
      <c r="I1" s="30"/>
    </row>
    <row r="2" spans="1:11" ht="15">
      <c r="A2" t="s">
        <v>927</v>
      </c>
      <c r="B2" s="31" t="s">
        <v>1</v>
      </c>
      <c r="C2" s="29">
        <v>10</v>
      </c>
      <c r="D2" s="29">
        <v>11</v>
      </c>
      <c r="E2" s="29">
        <v>12</v>
      </c>
      <c r="F2" s="29">
        <v>13</v>
      </c>
      <c r="G2" s="29">
        <v>14</v>
      </c>
      <c r="H2" s="29">
        <v>15</v>
      </c>
      <c r="I2" s="31" t="s">
        <v>926</v>
      </c>
      <c r="K2" s="40">
        <f>SUM(I3:I904)</f>
        <v>30940720000</v>
      </c>
    </row>
    <row r="3" spans="1:13" ht="15">
      <c r="A3" s="46">
        <f>COUNTIFS(B$3:B$1130,B3)</f>
        <v>1</v>
      </c>
      <c r="B3" s="35" t="s">
        <v>591</v>
      </c>
      <c r="C3" s="47">
        <f>IF(ISNA(VLOOKUP(Журналисты!$B3,'10'!$B$2:$C$400,2,0))=TRUE,0,VLOOKUP(Журналисты!$B3,'10'!$B$2:$C$400,2,0))</f>
        <v>0</v>
      </c>
      <c r="D3" s="47">
        <f>IF(ISNA(VLOOKUP(Журналисты!$B3,'11'!$B$2:$C$400,2,0))=TRUE,0,VLOOKUP(Журналисты!$B3,'11'!$B$2:$C$400,2,0))</f>
        <v>0</v>
      </c>
      <c r="E3" s="47">
        <f>IF(ISNA(VLOOKUP(Журналисты!$B3,'12'!$B$2:$C$400,2,0))=TRUE,0,VLOOKUP(Журналисты!$B3,'12'!$B$2:$C$400,2,0))</f>
        <v>0</v>
      </c>
      <c r="F3" s="47">
        <f>IF(ISNA(VLOOKUP(Журналисты!$B3,'13'!$B$2:$C$400,2,0))=TRUE,0,VLOOKUP(Журналисты!$B3,'13'!$B$2:$C$400,2,0))</f>
        <v>18000000</v>
      </c>
      <c r="G3" s="47">
        <f>IF(ISNA(VLOOKUP(Журналисты!$B3,'14'!$B$2:$C$400,2,0))=TRUE,0,VLOOKUP(Журналисты!$B3,'14'!$B$2:$C$400,2,0))</f>
        <v>100000000</v>
      </c>
      <c r="H3" s="47">
        <f>IF(ISNA(VLOOKUP(Журналисты!$B3,'15'!$B$2:$C$400,2,0))=TRUE,0,VLOOKUP(Журналисты!$B3,'15'!$B$2:$C$400,2,0))</f>
        <v>100000000</v>
      </c>
      <c r="I3" s="37">
        <f aca="true" t="shared" si="0" ref="I3:I34">SUM(C3:H3)</f>
        <v>218000000</v>
      </c>
      <c r="K3" s="39">
        <f>COUNTIFS(C3:H3,"&gt;0")</f>
        <v>3</v>
      </c>
      <c r="M3" s="38" t="str">
        <f>B3</f>
        <v>Аякс</v>
      </c>
    </row>
    <row r="4" spans="1:13" ht="15">
      <c r="A4" s="46">
        <f>COUNTIFS(B$3:B$1130,B4)</f>
        <v>1</v>
      </c>
      <c r="B4" s="35" t="s">
        <v>851</v>
      </c>
      <c r="C4" s="47">
        <f>IF(ISNA(VLOOKUP(Журналисты!$B4,'10'!$B$2:$C$400,2,0))=TRUE,0,VLOOKUP(Журналисты!$B4,'10'!$B$2:$C$400,2,0))</f>
        <v>0</v>
      </c>
      <c r="D4" s="47">
        <f>IF(ISNA(VLOOKUP(Журналисты!$B4,'11'!$B$2:$C$400,2,0))=TRUE,0,VLOOKUP(Журналисты!$B4,'11'!$B$2:$C$400,2,0))</f>
        <v>0</v>
      </c>
      <c r="E4" s="47">
        <f>IF(ISNA(VLOOKUP(Журналисты!$B4,'12'!$B$2:$C$400,2,0))=TRUE,0,VLOOKUP(Журналисты!$B4,'12'!$B$2:$C$400,2,0))</f>
        <v>0</v>
      </c>
      <c r="F4" s="47">
        <f>IF(ISNA(VLOOKUP(Журналисты!$B4,'13'!$B$2:$C$400,2,0))=TRUE,0,VLOOKUP(Журналисты!$B4,'13'!$B$2:$C$400,2,0))</f>
        <v>0</v>
      </c>
      <c r="G4" s="47">
        <f>IF(ISNA(VLOOKUP(Журналисты!$B4,'14'!$B$2:$C$400,2,0))=TRUE,0,VLOOKUP(Журналисты!$B4,'14'!$B$2:$C$400,2,0))</f>
        <v>0</v>
      </c>
      <c r="H4" s="47">
        <f>IF(ISNA(VLOOKUP(Журналисты!$B4,'15'!$B$2:$C$400,2,0))=TRUE,0,VLOOKUP(Журналисты!$B4,'15'!$B$2:$C$400,2,0))</f>
        <v>100000000</v>
      </c>
      <c r="I4" s="37">
        <f t="shared" si="0"/>
        <v>100000000</v>
      </c>
      <c r="K4" s="39">
        <f aca="true" t="shared" si="1" ref="K4:K67">COUNTIFS(C4:H4,"&gt;0")</f>
        <v>1</v>
      </c>
      <c r="M4" s="38" t="str">
        <f aca="true" t="shared" si="2" ref="M4:M67">B4</f>
        <v>BAN-76</v>
      </c>
    </row>
    <row r="5" spans="1:13" ht="15">
      <c r="A5" s="46">
        <f>COUNTIFS(B$3:B$1130,B5)</f>
        <v>1</v>
      </c>
      <c r="B5" s="35" t="s">
        <v>106</v>
      </c>
      <c r="C5" s="47">
        <f>IF(ISNA(VLOOKUP(Журналисты!$B5,'10'!$B$2:$C$400,2,0))=TRUE,0,VLOOKUP(Журналисты!$B5,'10'!$B$2:$C$400,2,0))</f>
        <v>20000000</v>
      </c>
      <c r="D5" s="47">
        <f>IF(ISNA(VLOOKUP(Журналисты!$B5,'11'!$B$2:$C$400,2,0))=TRUE,0,VLOOKUP(Журналисты!$B5,'11'!$B$2:$C$400,2,0))</f>
        <v>20000000</v>
      </c>
      <c r="E5" s="47">
        <f>IF(ISNA(VLOOKUP(Журналисты!$B5,'12'!$B$2:$C$400,2,0))=TRUE,0,VLOOKUP(Журналисты!$B5,'12'!$B$2:$C$400,2,0))</f>
        <v>3500000</v>
      </c>
      <c r="F5" s="47">
        <f>IF(ISNA(VLOOKUP(Журналисты!$B5,'13'!$B$2:$C$400,2,0))=TRUE,0,VLOOKUP(Журналисты!$B5,'13'!$B$2:$C$400,2,0))</f>
        <v>67500000</v>
      </c>
      <c r="G5" s="47">
        <f>IF(ISNA(VLOOKUP(Журналисты!$B5,'14'!$B$2:$C$400,2,0))=TRUE,0,VLOOKUP(Журналисты!$B5,'14'!$B$2:$C$400,2,0))</f>
        <v>8000000</v>
      </c>
      <c r="H5" s="47">
        <f>IF(ISNA(VLOOKUP(Журналисты!$B5,'15'!$B$2:$C$400,2,0))=TRUE,0,VLOOKUP(Журналисты!$B5,'15'!$B$2:$C$400,2,0))</f>
        <v>100000000</v>
      </c>
      <c r="I5" s="37">
        <f t="shared" si="0"/>
        <v>219000000</v>
      </c>
      <c r="K5" s="39">
        <f t="shared" si="1"/>
        <v>6</v>
      </c>
      <c r="M5" s="38" t="str">
        <f t="shared" si="2"/>
        <v>katania</v>
      </c>
    </row>
    <row r="6" spans="1:13" ht="15">
      <c r="A6" s="46">
        <f>COUNTIFS(B$3:B$1130,B6)</f>
        <v>1</v>
      </c>
      <c r="B6" s="35" t="s">
        <v>42</v>
      </c>
      <c r="C6" s="47">
        <f>IF(ISNA(VLOOKUP(Журналисты!$B6,'10'!$B$2:$C$400,2,0))=TRUE,0,VLOOKUP(Журналисты!$B6,'10'!$B$2:$C$400,2,0))</f>
        <v>45367500</v>
      </c>
      <c r="D6" s="47">
        <f>IF(ISNA(VLOOKUP(Журналисты!$B6,'11'!$B$2:$C$400,2,0))=TRUE,0,VLOOKUP(Журналисты!$B6,'11'!$B$2:$C$400,2,0))</f>
        <v>38667500</v>
      </c>
      <c r="E6" s="47">
        <f>IF(ISNA(VLOOKUP(Журналисты!$B6,'12'!$B$2:$C$400,2,0))=TRUE,0,VLOOKUP(Журналисты!$B6,'12'!$B$2:$C$400,2,0))</f>
        <v>75612500</v>
      </c>
      <c r="F6" s="47">
        <f>IF(ISNA(VLOOKUP(Журналисты!$B6,'13'!$B$2:$C$400,2,0))=TRUE,0,VLOOKUP(Журналисты!$B6,'13'!$B$2:$C$400,2,0))</f>
        <v>100000000</v>
      </c>
      <c r="G6" s="47">
        <f>IF(ISNA(VLOOKUP(Журналисты!$B6,'14'!$B$2:$C$400,2,0))=TRUE,0,VLOOKUP(Журналисты!$B6,'14'!$B$2:$C$400,2,0))</f>
        <v>100000000</v>
      </c>
      <c r="H6" s="47">
        <f>IF(ISNA(VLOOKUP(Журналисты!$B6,'15'!$B$2:$C$400,2,0))=TRUE,0,VLOOKUP(Журналисты!$B6,'15'!$B$2:$C$400,2,0))</f>
        <v>100000000</v>
      </c>
      <c r="I6" s="37">
        <f t="shared" si="0"/>
        <v>459647500</v>
      </c>
      <c r="K6" s="39">
        <f t="shared" si="1"/>
        <v>6</v>
      </c>
      <c r="M6" s="38" t="str">
        <f t="shared" si="2"/>
        <v>Вит Леон</v>
      </c>
    </row>
    <row r="7" spans="1:13" ht="15">
      <c r="A7" s="46">
        <f>COUNTIFS(B$3:B$1130,B7)</f>
        <v>1</v>
      </c>
      <c r="B7" s="35" t="s">
        <v>770</v>
      </c>
      <c r="C7" s="47">
        <f>IF(ISNA(VLOOKUP(Журналисты!$B7,'10'!$B$2:$C$400,2,0))=TRUE,0,VLOOKUP(Журналисты!$B7,'10'!$B$2:$C$400,2,0))</f>
        <v>0</v>
      </c>
      <c r="D7" s="47">
        <f>IF(ISNA(VLOOKUP(Журналисты!$B7,'11'!$B$2:$C$400,2,0))=TRUE,0,VLOOKUP(Журналисты!$B7,'11'!$B$2:$C$400,2,0))</f>
        <v>0</v>
      </c>
      <c r="E7" s="47">
        <f>IF(ISNA(VLOOKUP(Журналисты!$B7,'12'!$B$2:$C$400,2,0))=TRUE,0,VLOOKUP(Журналисты!$B7,'12'!$B$2:$C$400,2,0))</f>
        <v>0</v>
      </c>
      <c r="F7" s="47">
        <f>IF(ISNA(VLOOKUP(Журналисты!$B7,'13'!$B$2:$C$400,2,0))=TRUE,0,VLOOKUP(Журналисты!$B7,'13'!$B$2:$C$400,2,0))</f>
        <v>0</v>
      </c>
      <c r="G7" s="47">
        <f>IF(ISNA(VLOOKUP(Журналисты!$B7,'14'!$B$2:$C$400,2,0))=TRUE,0,VLOOKUP(Журналисты!$B7,'14'!$B$2:$C$400,2,0))</f>
        <v>5400000</v>
      </c>
      <c r="H7" s="47">
        <f>IF(ISNA(VLOOKUP(Журналисты!$B7,'15'!$B$2:$C$400,2,0))=TRUE,0,VLOOKUP(Журналисты!$B7,'15'!$B$2:$C$400,2,0))</f>
        <v>100000000</v>
      </c>
      <c r="I7" s="37">
        <f t="shared" si="0"/>
        <v>105400000</v>
      </c>
      <c r="K7" s="39">
        <f t="shared" si="1"/>
        <v>2</v>
      </c>
      <c r="M7" s="38" t="str">
        <f t="shared" si="2"/>
        <v>Vitebsk-United</v>
      </c>
    </row>
    <row r="8" spans="1:13" ht="15">
      <c r="A8" s="46">
        <f>COUNTIFS(B$3:B$1130,B8)</f>
        <v>1</v>
      </c>
      <c r="B8" s="35" t="s">
        <v>17</v>
      </c>
      <c r="C8" s="47">
        <f>IF(ISNA(VLOOKUP(Журналисты!$B8,'10'!$B$2:$C$400,2,0))=TRUE,0,VLOOKUP(Журналисты!$B8,'10'!$B$2:$C$400,2,0))</f>
        <v>50000000</v>
      </c>
      <c r="D8" s="47">
        <f>IF(ISNA(VLOOKUP(Журналисты!$B8,'11'!$B$2:$C$400,2,0))=TRUE,0,VLOOKUP(Журналисты!$B8,'11'!$B$2:$C$400,2,0))</f>
        <v>50000000</v>
      </c>
      <c r="E8" s="47">
        <f>IF(ISNA(VLOOKUP(Журналисты!$B8,'12'!$B$2:$C$400,2,0))=TRUE,0,VLOOKUP(Журналисты!$B8,'12'!$B$2:$C$400,2,0))</f>
        <v>100000000</v>
      </c>
      <c r="F8" s="47">
        <f>IF(ISNA(VLOOKUP(Журналисты!$B8,'13'!$B$2:$C$400,2,0))=TRUE,0,VLOOKUP(Журналисты!$B8,'13'!$B$2:$C$400,2,0))</f>
        <v>100000000</v>
      </c>
      <c r="G8" s="47">
        <f>IF(ISNA(VLOOKUP(Журналисты!$B8,'14'!$B$2:$C$400,2,0))=TRUE,0,VLOOKUP(Журналисты!$B8,'14'!$B$2:$C$400,2,0))</f>
        <v>100000000</v>
      </c>
      <c r="H8" s="47">
        <f>IF(ISNA(VLOOKUP(Журналисты!$B8,'15'!$B$2:$C$400,2,0))=TRUE,0,VLOOKUP(Журналисты!$B8,'15'!$B$2:$C$400,2,0))</f>
        <v>100000000</v>
      </c>
      <c r="I8" s="37">
        <f t="shared" si="0"/>
        <v>500000000</v>
      </c>
      <c r="K8" s="39">
        <f t="shared" si="1"/>
        <v>6</v>
      </c>
      <c r="M8" s="38" t="str">
        <f t="shared" si="2"/>
        <v>Kuraudo</v>
      </c>
    </row>
    <row r="9" spans="1:13" ht="15">
      <c r="A9" s="46">
        <f>COUNTIFS(B$3:B$1130,B9)</f>
        <v>1</v>
      </c>
      <c r="B9" s="35" t="s">
        <v>566</v>
      </c>
      <c r="C9" s="47">
        <f>IF(ISNA(VLOOKUP(Журналисты!$B9,'10'!$B$2:$C$400,2,0))=TRUE,0,VLOOKUP(Журналисты!$B9,'10'!$B$2:$C$400,2,0))</f>
        <v>0</v>
      </c>
      <c r="D9" s="47">
        <f>IF(ISNA(VLOOKUP(Журналисты!$B9,'11'!$B$2:$C$400,2,0))=TRUE,0,VLOOKUP(Журналисты!$B9,'11'!$B$2:$C$400,2,0))</f>
        <v>0</v>
      </c>
      <c r="E9" s="47">
        <f>IF(ISNA(VLOOKUP(Журналисты!$B9,'12'!$B$2:$C$400,2,0))=TRUE,0,VLOOKUP(Журналисты!$B9,'12'!$B$2:$C$400,2,0))</f>
        <v>0</v>
      </c>
      <c r="F9" s="47">
        <f>IF(ISNA(VLOOKUP(Журналисты!$B9,'13'!$B$2:$C$400,2,0))=TRUE,0,VLOOKUP(Журналисты!$B9,'13'!$B$2:$C$400,2,0))</f>
        <v>81800000</v>
      </c>
      <c r="G9" s="47">
        <f>IF(ISNA(VLOOKUP(Журналисты!$B9,'14'!$B$2:$C$400,2,0))=TRUE,0,VLOOKUP(Журналисты!$B9,'14'!$B$2:$C$400,2,0))</f>
        <v>100000000</v>
      </c>
      <c r="H9" s="47">
        <f>IF(ISNA(VLOOKUP(Журналисты!$B9,'15'!$B$2:$C$400,2,0))=TRUE,0,VLOOKUP(Журналисты!$B9,'15'!$B$2:$C$400,2,0))</f>
        <v>100000000</v>
      </c>
      <c r="I9" s="37">
        <f t="shared" si="0"/>
        <v>281800000</v>
      </c>
      <c r="K9" s="39">
        <f t="shared" si="1"/>
        <v>3</v>
      </c>
      <c r="M9" s="38" t="str">
        <f t="shared" si="2"/>
        <v>Uroboros</v>
      </c>
    </row>
    <row r="10" spans="1:13" ht="15">
      <c r="A10" s="46">
        <f>COUNTIFS(B$3:B$1130,B10)</f>
        <v>1</v>
      </c>
      <c r="B10" s="35" t="s">
        <v>781</v>
      </c>
      <c r="C10" s="47">
        <f>IF(ISNA(VLOOKUP(Журналисты!$B10,'10'!$B$2:$C$400,2,0))=TRUE,0,VLOOKUP(Журналисты!$B10,'10'!$B$2:$C$400,2,0))</f>
        <v>0</v>
      </c>
      <c r="D10" s="47">
        <f>IF(ISNA(VLOOKUP(Журналисты!$B10,'11'!$B$2:$C$400,2,0))=TRUE,0,VLOOKUP(Журналисты!$B10,'11'!$B$2:$C$400,2,0))</f>
        <v>0</v>
      </c>
      <c r="E10" s="47">
        <f>IF(ISNA(VLOOKUP(Журналисты!$B10,'12'!$B$2:$C$400,2,0))=TRUE,0,VLOOKUP(Журналисты!$B10,'12'!$B$2:$C$400,2,0))</f>
        <v>0</v>
      </c>
      <c r="F10" s="47">
        <f>IF(ISNA(VLOOKUP(Журналисты!$B10,'13'!$B$2:$C$400,2,0))=TRUE,0,VLOOKUP(Журналисты!$B10,'13'!$B$2:$C$400,2,0))</f>
        <v>0</v>
      </c>
      <c r="G10" s="47">
        <f>IF(ISNA(VLOOKUP(Журналисты!$B10,'14'!$B$2:$C$400,2,0))=TRUE,0,VLOOKUP(Журналисты!$B10,'14'!$B$2:$C$400,2,0))</f>
        <v>4200000</v>
      </c>
      <c r="H10" s="47">
        <f>IF(ISNA(VLOOKUP(Журналисты!$B10,'15'!$B$2:$C$400,2,0))=TRUE,0,VLOOKUP(Журналисты!$B10,'15'!$B$2:$C$400,2,0))</f>
        <v>96700000</v>
      </c>
      <c r="I10" s="37">
        <f t="shared" si="0"/>
        <v>100900000</v>
      </c>
      <c r="K10" s="39">
        <f t="shared" si="1"/>
        <v>2</v>
      </c>
      <c r="M10" s="38" t="str">
        <f t="shared" si="2"/>
        <v>StelsDeLuxe</v>
      </c>
    </row>
    <row r="11" spans="1:13" ht="15">
      <c r="A11" s="46">
        <f>COUNTIFS(B$3:B$1130,B11)</f>
        <v>1</v>
      </c>
      <c r="B11" s="35" t="s">
        <v>589</v>
      </c>
      <c r="C11" s="47">
        <f>IF(ISNA(VLOOKUP(Журналисты!$B11,'10'!$B$2:$C$400,2,0))=TRUE,0,VLOOKUP(Журналисты!$B11,'10'!$B$2:$C$400,2,0))</f>
        <v>0</v>
      </c>
      <c r="D11" s="47">
        <f>IF(ISNA(VLOOKUP(Журналисты!$B11,'11'!$B$2:$C$400,2,0))=TRUE,0,VLOOKUP(Журналисты!$B11,'11'!$B$2:$C$400,2,0))</f>
        <v>0</v>
      </c>
      <c r="E11" s="47">
        <f>IF(ISNA(VLOOKUP(Журналисты!$B11,'12'!$B$2:$C$400,2,0))=TRUE,0,VLOOKUP(Журналисты!$B11,'12'!$B$2:$C$400,2,0))</f>
        <v>0</v>
      </c>
      <c r="F11" s="47">
        <f>IF(ISNA(VLOOKUP(Журналисты!$B11,'13'!$B$2:$C$400,2,0))=TRUE,0,VLOOKUP(Журналисты!$B11,'13'!$B$2:$C$400,2,0))</f>
        <v>20000000</v>
      </c>
      <c r="G11" s="47">
        <f>IF(ISNA(VLOOKUP(Журналисты!$B11,'14'!$B$2:$C$400,2,0))=TRUE,0,VLOOKUP(Журналисты!$B11,'14'!$B$2:$C$400,2,0))</f>
        <v>18600000</v>
      </c>
      <c r="H11" s="47">
        <f>IF(ISNA(VLOOKUP(Журналисты!$B11,'15'!$B$2:$C$400,2,0))=TRUE,0,VLOOKUP(Журналисты!$B11,'15'!$B$2:$C$400,2,0))</f>
        <v>93600000</v>
      </c>
      <c r="I11" s="37">
        <f t="shared" si="0"/>
        <v>132200000</v>
      </c>
      <c r="K11" s="39">
        <f t="shared" si="1"/>
        <v>3</v>
      </c>
      <c r="M11" s="38" t="str">
        <f t="shared" si="2"/>
        <v>646vld</v>
      </c>
    </row>
    <row r="12" spans="1:13" ht="15">
      <c r="A12" s="46">
        <f>COUNTIFS(B$3:B$1130,B12)</f>
        <v>1</v>
      </c>
      <c r="B12" s="35" t="s">
        <v>712</v>
      </c>
      <c r="C12" s="47">
        <f>IF(ISNA(VLOOKUP(Журналисты!$B12,'10'!$B$2:$C$400,2,0))=TRUE,0,VLOOKUP(Журналисты!$B12,'10'!$B$2:$C$400,2,0))</f>
        <v>0</v>
      </c>
      <c r="D12" s="47">
        <f>IF(ISNA(VLOOKUP(Журналисты!$B12,'11'!$B$2:$C$400,2,0))=TRUE,0,VLOOKUP(Журналисты!$B12,'11'!$B$2:$C$400,2,0))</f>
        <v>0</v>
      </c>
      <c r="E12" s="47">
        <f>IF(ISNA(VLOOKUP(Журналисты!$B12,'12'!$B$2:$C$400,2,0))=TRUE,0,VLOOKUP(Журналисты!$B12,'12'!$B$2:$C$400,2,0))</f>
        <v>0</v>
      </c>
      <c r="F12" s="47">
        <f>IF(ISNA(VLOOKUP(Журналисты!$B12,'13'!$B$2:$C$400,2,0))=TRUE,0,VLOOKUP(Журналисты!$B12,'13'!$B$2:$C$400,2,0))</f>
        <v>0</v>
      </c>
      <c r="G12" s="47">
        <f>IF(ISNA(VLOOKUP(Журналисты!$B12,'14'!$B$2:$C$400,2,0))=TRUE,0,VLOOKUP(Журналисты!$B12,'14'!$B$2:$C$400,2,0))</f>
        <v>100000000</v>
      </c>
      <c r="H12" s="47">
        <f>IF(ISNA(VLOOKUP(Журналисты!$B12,'15'!$B$2:$C$400,2,0))=TRUE,0,VLOOKUP(Журналисты!$B12,'15'!$B$2:$C$400,2,0))</f>
        <v>92100000</v>
      </c>
      <c r="I12" s="37">
        <f t="shared" si="0"/>
        <v>192100000</v>
      </c>
      <c r="K12" s="39">
        <f t="shared" si="1"/>
        <v>2</v>
      </c>
      <c r="M12" s="38" t="str">
        <f t="shared" si="2"/>
        <v>Misha-mos</v>
      </c>
    </row>
    <row r="13" spans="1:13" ht="15">
      <c r="A13" s="46">
        <f>COUNTIFS(B$3:B$1130,B13)</f>
        <v>1</v>
      </c>
      <c r="B13" s="35" t="s">
        <v>169</v>
      </c>
      <c r="C13" s="47">
        <f>IF(ISNA(VLOOKUP(Журналисты!$B13,'10'!$B$2:$C$400,2,0))=TRUE,0,VLOOKUP(Журналисты!$B13,'10'!$B$2:$C$400,2,0))</f>
        <v>10400000</v>
      </c>
      <c r="D13" s="47">
        <f>IF(ISNA(VLOOKUP(Журналисты!$B13,'11'!$B$2:$C$400,2,0))=TRUE,0,VLOOKUP(Журналисты!$B13,'11'!$B$2:$C$400,2,0))</f>
        <v>30300000</v>
      </c>
      <c r="E13" s="47">
        <f>IF(ISNA(VLOOKUP(Журналисты!$B13,'12'!$B$2:$C$400,2,0))=TRUE,0,VLOOKUP(Журналисты!$B13,'12'!$B$2:$C$400,2,0))</f>
        <v>67900000</v>
      </c>
      <c r="F13" s="47">
        <f>IF(ISNA(VLOOKUP(Журналисты!$B13,'13'!$B$2:$C$400,2,0))=TRUE,0,VLOOKUP(Журналисты!$B13,'13'!$B$2:$C$400,2,0))</f>
        <v>79600000</v>
      </c>
      <c r="G13" s="47">
        <f>IF(ISNA(VLOOKUP(Журналисты!$B13,'14'!$B$2:$C$400,2,0))=TRUE,0,VLOOKUP(Журналисты!$B13,'14'!$B$2:$C$400,2,0))</f>
        <v>96700000</v>
      </c>
      <c r="H13" s="47">
        <f>IF(ISNA(VLOOKUP(Журналисты!$B13,'15'!$B$2:$C$400,2,0))=TRUE,0,VLOOKUP(Журналисты!$B13,'15'!$B$2:$C$400,2,0))</f>
        <v>83800000</v>
      </c>
      <c r="I13" s="37">
        <f t="shared" si="0"/>
        <v>368700000</v>
      </c>
      <c r="K13" s="39">
        <f t="shared" si="1"/>
        <v>6</v>
      </c>
      <c r="M13" s="38" t="str">
        <f t="shared" si="2"/>
        <v>soldier5777</v>
      </c>
    </row>
    <row r="14" spans="1:13" ht="15">
      <c r="A14" s="46">
        <f>COUNTIFS(B$3:B$1130,B14)</f>
        <v>1</v>
      </c>
      <c r="B14" s="35" t="s">
        <v>40</v>
      </c>
      <c r="C14" s="47">
        <f>IF(ISNA(VLOOKUP(Журналисты!$B14,'10'!$B$2:$C$400,2,0))=TRUE,0,VLOOKUP(Журналисты!$B14,'10'!$B$2:$C$400,2,0))</f>
        <v>45770000</v>
      </c>
      <c r="D14" s="47">
        <f>IF(ISNA(VLOOKUP(Журналисты!$B14,'11'!$B$2:$C$400,2,0))=TRUE,0,VLOOKUP(Журналисты!$B14,'11'!$B$2:$C$400,2,0))</f>
        <v>45770000</v>
      </c>
      <c r="E14" s="47">
        <f>IF(ISNA(VLOOKUP(Журналисты!$B14,'12'!$B$2:$C$400,2,0))=TRUE,0,VLOOKUP(Журналисты!$B14,'12'!$B$2:$C$400,2,0))</f>
        <v>54162500</v>
      </c>
      <c r="F14" s="47">
        <f>IF(ISNA(VLOOKUP(Журналисты!$B14,'13'!$B$2:$C$400,2,0))=TRUE,0,VLOOKUP(Журналисты!$B14,'13'!$B$2:$C$400,2,0))</f>
        <v>79100000</v>
      </c>
      <c r="G14" s="47">
        <f>IF(ISNA(VLOOKUP(Журналисты!$B14,'14'!$B$2:$C$400,2,0))=TRUE,0,VLOOKUP(Журналисты!$B14,'14'!$B$2:$C$400,2,0))</f>
        <v>100000000</v>
      </c>
      <c r="H14" s="47">
        <f>IF(ISNA(VLOOKUP(Журналисты!$B14,'15'!$B$2:$C$400,2,0))=TRUE,0,VLOOKUP(Журналисты!$B14,'15'!$B$2:$C$400,2,0))</f>
        <v>75600000</v>
      </c>
      <c r="I14" s="37">
        <f t="shared" si="0"/>
        <v>400402500</v>
      </c>
      <c r="K14" s="39">
        <f t="shared" si="1"/>
        <v>6</v>
      </c>
      <c r="M14" s="38" t="str">
        <f t="shared" si="2"/>
        <v>FroM In SiDe</v>
      </c>
    </row>
    <row r="15" spans="1:13" ht="15">
      <c r="A15" s="46">
        <f>COUNTIFS(B$3:B$1130,B15)</f>
        <v>1</v>
      </c>
      <c r="B15" s="35" t="s">
        <v>852</v>
      </c>
      <c r="C15" s="47">
        <f>IF(ISNA(VLOOKUP(Журналисты!$B15,'10'!$B$2:$C$400,2,0))=TRUE,0,VLOOKUP(Журналисты!$B15,'10'!$B$2:$C$400,2,0))</f>
        <v>0</v>
      </c>
      <c r="D15" s="47">
        <f>IF(ISNA(VLOOKUP(Журналисты!$B15,'11'!$B$2:$C$400,2,0))=TRUE,0,VLOOKUP(Журналисты!$B15,'11'!$B$2:$C$400,2,0))</f>
        <v>0</v>
      </c>
      <c r="E15" s="47">
        <f>IF(ISNA(VLOOKUP(Журналисты!$B15,'12'!$B$2:$C$400,2,0))=TRUE,0,VLOOKUP(Журналисты!$B15,'12'!$B$2:$C$400,2,0))</f>
        <v>0</v>
      </c>
      <c r="F15" s="47">
        <f>IF(ISNA(VLOOKUP(Журналисты!$B15,'13'!$B$2:$C$400,2,0))=TRUE,0,VLOOKUP(Журналисты!$B15,'13'!$B$2:$C$400,2,0))</f>
        <v>0</v>
      </c>
      <c r="G15" s="47">
        <f>IF(ISNA(VLOOKUP(Журналисты!$B15,'14'!$B$2:$C$400,2,0))=TRUE,0,VLOOKUP(Журналисты!$B15,'14'!$B$2:$C$400,2,0))</f>
        <v>0</v>
      </c>
      <c r="H15" s="47">
        <f>IF(ISNA(VLOOKUP(Журналисты!$B15,'15'!$B$2:$C$400,2,0))=TRUE,0,VLOOKUP(Журналисты!$B15,'15'!$B$2:$C$400,2,0))</f>
        <v>74400000</v>
      </c>
      <c r="I15" s="37">
        <f t="shared" si="0"/>
        <v>74400000</v>
      </c>
      <c r="K15" s="39">
        <f t="shared" si="1"/>
        <v>1</v>
      </c>
      <c r="M15" s="38" t="str">
        <f t="shared" si="2"/>
        <v>Masterhrenov</v>
      </c>
    </row>
    <row r="16" spans="1:13" ht="15">
      <c r="A16" s="46">
        <f>COUNTIFS(B$3:B$1130,B16)</f>
        <v>1</v>
      </c>
      <c r="B16" s="35" t="s">
        <v>655</v>
      </c>
      <c r="C16" s="47">
        <f>IF(ISNA(VLOOKUP(Журналисты!$B16,'10'!$B$2:$C$400,2,0))=TRUE,0,VLOOKUP(Журналисты!$B16,'10'!$B$2:$C$400,2,0))</f>
        <v>0</v>
      </c>
      <c r="D16" s="47">
        <f>IF(ISNA(VLOOKUP(Журналисты!$B16,'11'!$B$2:$C$400,2,0))=TRUE,0,VLOOKUP(Журналисты!$B16,'11'!$B$2:$C$400,2,0))</f>
        <v>0</v>
      </c>
      <c r="E16" s="47">
        <f>IF(ISNA(VLOOKUP(Журналисты!$B16,'12'!$B$2:$C$400,2,0))=TRUE,0,VLOOKUP(Журналисты!$B16,'12'!$B$2:$C$400,2,0))</f>
        <v>0</v>
      </c>
      <c r="F16" s="47">
        <f>IF(ISNA(VLOOKUP(Журналисты!$B16,'13'!$B$2:$C$400,2,0))=TRUE,0,VLOOKUP(Журналисты!$B16,'13'!$B$2:$C$400,2,0))</f>
        <v>3800000</v>
      </c>
      <c r="G16" s="47">
        <f>IF(ISNA(VLOOKUP(Журналисты!$B16,'14'!$B$2:$C$400,2,0))=TRUE,0,VLOOKUP(Журналисты!$B16,'14'!$B$2:$C$400,2,0))</f>
        <v>20600000</v>
      </c>
      <c r="H16" s="47">
        <f>IF(ISNA(VLOOKUP(Журналисты!$B16,'15'!$B$2:$C$400,2,0))=TRUE,0,VLOOKUP(Журналисты!$B16,'15'!$B$2:$C$400,2,0))</f>
        <v>73500000</v>
      </c>
      <c r="I16" s="37">
        <f t="shared" si="0"/>
        <v>97900000</v>
      </c>
      <c r="K16" s="39">
        <f t="shared" si="1"/>
        <v>3</v>
      </c>
      <c r="M16" s="38" t="str">
        <f t="shared" si="2"/>
        <v>skryabin</v>
      </c>
    </row>
    <row r="17" spans="1:13" ht="15">
      <c r="A17" s="46">
        <f>COUNTIFS(B$3:B$1130,B17)</f>
        <v>1</v>
      </c>
      <c r="B17" s="35" t="s">
        <v>365</v>
      </c>
      <c r="C17" s="47">
        <f>IF(ISNA(VLOOKUP(Журналисты!$B17,'10'!$B$2:$C$400,2,0))=TRUE,0,VLOOKUP(Журналисты!$B17,'10'!$B$2:$C$400,2,0))</f>
        <v>0</v>
      </c>
      <c r="D17" s="47">
        <f>IF(ISNA(VLOOKUP(Журналисты!$B17,'11'!$B$2:$C$400,2,0))=TRUE,0,VLOOKUP(Журналисты!$B17,'11'!$B$2:$C$400,2,0))</f>
        <v>0</v>
      </c>
      <c r="E17" s="47">
        <f>IF(ISNA(VLOOKUP(Журналисты!$B17,'12'!$B$2:$C$400,2,0))=TRUE,0,VLOOKUP(Журналисты!$B17,'12'!$B$2:$C$400,2,0))</f>
        <v>38900000</v>
      </c>
      <c r="F17" s="47">
        <f>IF(ISNA(VLOOKUP(Журналисты!$B17,'13'!$B$2:$C$400,2,0))=TRUE,0,VLOOKUP(Журналисты!$B17,'13'!$B$2:$C$400,2,0))</f>
        <v>20700000</v>
      </c>
      <c r="G17" s="47">
        <f>IF(ISNA(VLOOKUP(Журналисты!$B17,'14'!$B$2:$C$400,2,0))=TRUE,0,VLOOKUP(Журналисты!$B17,'14'!$B$2:$C$400,2,0))</f>
        <v>18500000</v>
      </c>
      <c r="H17" s="47">
        <f>IF(ISNA(VLOOKUP(Журналисты!$B17,'15'!$B$2:$C$400,2,0))=TRUE,0,VLOOKUP(Журналисты!$B17,'15'!$B$2:$C$400,2,0))</f>
        <v>70600000</v>
      </c>
      <c r="I17" s="37">
        <f t="shared" si="0"/>
        <v>148700000</v>
      </c>
      <c r="K17" s="39">
        <f t="shared" si="1"/>
        <v>4</v>
      </c>
      <c r="M17" s="38" t="str">
        <f t="shared" si="2"/>
        <v>makarka77</v>
      </c>
    </row>
    <row r="18" spans="1:13" ht="15">
      <c r="A18" s="46">
        <f>COUNTIFS(B$3:B$1130,B18)</f>
        <v>1</v>
      </c>
      <c r="B18" s="35" t="s">
        <v>585</v>
      </c>
      <c r="C18" s="47">
        <f>IF(ISNA(VLOOKUP(Журналисты!$B18,'10'!$B$2:$C$400,2,0))=TRUE,0,VLOOKUP(Журналисты!$B18,'10'!$B$2:$C$400,2,0))</f>
        <v>0</v>
      </c>
      <c r="D18" s="47">
        <f>IF(ISNA(VLOOKUP(Журналисты!$B18,'11'!$B$2:$C$400,2,0))=TRUE,0,VLOOKUP(Журналисты!$B18,'11'!$B$2:$C$400,2,0))</f>
        <v>0</v>
      </c>
      <c r="E18" s="47">
        <f>IF(ISNA(VLOOKUP(Журналисты!$B18,'12'!$B$2:$C$400,2,0))=TRUE,0,VLOOKUP(Журналисты!$B18,'12'!$B$2:$C$400,2,0))</f>
        <v>0</v>
      </c>
      <c r="F18" s="47">
        <f>IF(ISNA(VLOOKUP(Журналисты!$B18,'13'!$B$2:$C$400,2,0))=TRUE,0,VLOOKUP(Журналисты!$B18,'13'!$B$2:$C$400,2,0))</f>
        <v>25100000</v>
      </c>
      <c r="G18" s="47">
        <f>IF(ISNA(VLOOKUP(Журналисты!$B18,'14'!$B$2:$C$400,2,0))=TRUE,0,VLOOKUP(Журналисты!$B18,'14'!$B$2:$C$400,2,0))</f>
        <v>43500000</v>
      </c>
      <c r="H18" s="47">
        <f>IF(ISNA(VLOOKUP(Журналисты!$B18,'15'!$B$2:$C$400,2,0))=TRUE,0,VLOOKUP(Журналисты!$B18,'15'!$B$2:$C$400,2,0))</f>
        <v>69700000</v>
      </c>
      <c r="I18" s="37">
        <f t="shared" si="0"/>
        <v>138300000</v>
      </c>
      <c r="K18" s="39">
        <f t="shared" si="1"/>
        <v>3</v>
      </c>
      <c r="M18" s="38" t="str">
        <f t="shared" si="2"/>
        <v>НЕВЕРП</v>
      </c>
    </row>
    <row r="19" spans="1:13" ht="15">
      <c r="A19" s="46">
        <f>COUNTIFS(B$3:B$1130,B19)</f>
        <v>1</v>
      </c>
      <c r="B19" s="35" t="s">
        <v>397</v>
      </c>
      <c r="C19" s="47">
        <f>IF(ISNA(VLOOKUP(Журналисты!$B19,'10'!$B$2:$C$400,2,0))=TRUE,0,VLOOKUP(Журналисты!$B19,'10'!$B$2:$C$400,2,0))</f>
        <v>0</v>
      </c>
      <c r="D19" s="47">
        <f>IF(ISNA(VLOOKUP(Журналисты!$B19,'11'!$B$2:$C$400,2,0))=TRUE,0,VLOOKUP(Журналисты!$B19,'11'!$B$2:$C$400,2,0))</f>
        <v>0</v>
      </c>
      <c r="E19" s="47">
        <f>IF(ISNA(VLOOKUP(Журналисты!$B19,'12'!$B$2:$C$400,2,0))=TRUE,0,VLOOKUP(Журналисты!$B19,'12'!$B$2:$C$400,2,0))</f>
        <v>18000000</v>
      </c>
      <c r="F19" s="47">
        <f>IF(ISNA(VLOOKUP(Журналисты!$B19,'13'!$B$2:$C$400,2,0))=TRUE,0,VLOOKUP(Журналисты!$B19,'13'!$B$2:$C$400,2,0))</f>
        <v>5000000</v>
      </c>
      <c r="G19" s="47">
        <f>IF(ISNA(VLOOKUP(Журналисты!$B19,'14'!$B$2:$C$400,2,0))=TRUE,0,VLOOKUP(Журналисты!$B19,'14'!$B$2:$C$400,2,0))</f>
        <v>23600000</v>
      </c>
      <c r="H19" s="47">
        <f>IF(ISNA(VLOOKUP(Журналисты!$B19,'15'!$B$2:$C$400,2,0))=TRUE,0,VLOOKUP(Журналисты!$B19,'15'!$B$2:$C$400,2,0))</f>
        <v>68200000</v>
      </c>
      <c r="I19" s="37">
        <f t="shared" si="0"/>
        <v>114800000</v>
      </c>
      <c r="K19" s="39">
        <f t="shared" si="1"/>
        <v>4</v>
      </c>
      <c r="M19" s="38" t="str">
        <f t="shared" si="2"/>
        <v>kazebobrik</v>
      </c>
    </row>
    <row r="20" spans="1:13" ht="15">
      <c r="A20" s="46">
        <f>COUNTIFS(B$3:B$1130,B20)</f>
        <v>1</v>
      </c>
      <c r="B20" s="35" t="s">
        <v>431</v>
      </c>
      <c r="C20" s="47">
        <f>IF(ISNA(VLOOKUP(Журналисты!$B20,'10'!$B$2:$C$400,2,0))=TRUE,0,VLOOKUP(Журналисты!$B20,'10'!$B$2:$C$400,2,0))</f>
        <v>0</v>
      </c>
      <c r="D20" s="47">
        <f>IF(ISNA(VLOOKUP(Журналисты!$B20,'11'!$B$2:$C$400,2,0))=TRUE,0,VLOOKUP(Журналисты!$B20,'11'!$B$2:$C$400,2,0))</f>
        <v>0</v>
      </c>
      <c r="E20" s="47">
        <f>IF(ISNA(VLOOKUP(Журналисты!$B20,'12'!$B$2:$C$400,2,0))=TRUE,0,VLOOKUP(Журналисты!$B20,'12'!$B$2:$C$400,2,0))</f>
        <v>10000000</v>
      </c>
      <c r="F20" s="47">
        <f>IF(ISNA(VLOOKUP(Журналисты!$B20,'13'!$B$2:$C$400,2,0))=TRUE,0,VLOOKUP(Журналисты!$B20,'13'!$B$2:$C$400,2,0))</f>
        <v>14500000</v>
      </c>
      <c r="G20" s="47">
        <f>IF(ISNA(VLOOKUP(Журналисты!$B20,'14'!$B$2:$C$400,2,0))=TRUE,0,VLOOKUP(Журналисты!$B20,'14'!$B$2:$C$400,2,0))</f>
        <v>0</v>
      </c>
      <c r="H20" s="47">
        <f>IF(ISNA(VLOOKUP(Журналисты!$B20,'15'!$B$2:$C$400,2,0))=TRUE,0,VLOOKUP(Журналисты!$B20,'15'!$B$2:$C$400,2,0))</f>
        <v>68200000</v>
      </c>
      <c r="I20" s="37">
        <f t="shared" si="0"/>
        <v>92700000</v>
      </c>
      <c r="K20" s="39">
        <f t="shared" si="1"/>
        <v>3</v>
      </c>
      <c r="M20" s="38" t="str">
        <f t="shared" si="2"/>
        <v>Barvickiy</v>
      </c>
    </row>
    <row r="21" spans="1:13" ht="15">
      <c r="A21" s="46">
        <f>COUNTIFS(B$3:B$1130,B21)</f>
        <v>1</v>
      </c>
      <c r="B21" s="35" t="s">
        <v>853</v>
      </c>
      <c r="C21" s="47">
        <f>IF(ISNA(VLOOKUP(Журналисты!$B21,'10'!$B$2:$C$400,2,0))=TRUE,0,VLOOKUP(Журналисты!$B21,'10'!$B$2:$C$400,2,0))</f>
        <v>0</v>
      </c>
      <c r="D21" s="47">
        <f>IF(ISNA(VLOOKUP(Журналисты!$B21,'11'!$B$2:$C$400,2,0))=TRUE,0,VLOOKUP(Журналисты!$B21,'11'!$B$2:$C$400,2,0))</f>
        <v>0</v>
      </c>
      <c r="E21" s="47">
        <f>IF(ISNA(VLOOKUP(Журналисты!$B21,'12'!$B$2:$C$400,2,0))=TRUE,0,VLOOKUP(Журналисты!$B21,'12'!$B$2:$C$400,2,0))</f>
        <v>0</v>
      </c>
      <c r="F21" s="47">
        <f>IF(ISNA(VLOOKUP(Журналисты!$B21,'13'!$B$2:$C$400,2,0))=TRUE,0,VLOOKUP(Журналисты!$B21,'13'!$B$2:$C$400,2,0))</f>
        <v>0</v>
      </c>
      <c r="G21" s="47">
        <f>IF(ISNA(VLOOKUP(Журналисты!$B21,'14'!$B$2:$C$400,2,0))=TRUE,0,VLOOKUP(Журналисты!$B21,'14'!$B$2:$C$400,2,0))</f>
        <v>0</v>
      </c>
      <c r="H21" s="47">
        <f>IF(ISNA(VLOOKUP(Журналисты!$B21,'15'!$B$2:$C$400,2,0))=TRUE,0,VLOOKUP(Журналисты!$B21,'15'!$B$2:$C$400,2,0))</f>
        <v>67500000</v>
      </c>
      <c r="I21" s="37">
        <f t="shared" si="0"/>
        <v>67500000</v>
      </c>
      <c r="K21" s="39">
        <f t="shared" si="1"/>
        <v>1</v>
      </c>
      <c r="M21" s="38" t="str">
        <f t="shared" si="2"/>
        <v>Max747</v>
      </c>
    </row>
    <row r="22" spans="1:13" ht="15">
      <c r="A22" s="46">
        <f>COUNTIFS(B$3:B$1130,B22)</f>
        <v>1</v>
      </c>
      <c r="B22" s="35" t="s">
        <v>716</v>
      </c>
      <c r="C22" s="47">
        <f>IF(ISNA(VLOOKUP(Журналисты!$B22,'10'!$B$2:$C$400,2,0))=TRUE,0,VLOOKUP(Журналисты!$B22,'10'!$B$2:$C$400,2,0))</f>
        <v>0</v>
      </c>
      <c r="D22" s="47">
        <f>IF(ISNA(VLOOKUP(Журналисты!$B22,'11'!$B$2:$C$400,2,0))=TRUE,0,VLOOKUP(Журналисты!$B22,'11'!$B$2:$C$400,2,0))</f>
        <v>0</v>
      </c>
      <c r="E22" s="47">
        <f>IF(ISNA(VLOOKUP(Журналисты!$B22,'12'!$B$2:$C$400,2,0))=TRUE,0,VLOOKUP(Журналисты!$B22,'12'!$B$2:$C$400,2,0))</f>
        <v>0</v>
      </c>
      <c r="F22" s="47">
        <f>IF(ISNA(VLOOKUP(Журналисты!$B22,'13'!$B$2:$C$400,2,0))=TRUE,0,VLOOKUP(Журналисты!$B22,'13'!$B$2:$C$400,2,0))</f>
        <v>0</v>
      </c>
      <c r="G22" s="47">
        <f>IF(ISNA(VLOOKUP(Журналисты!$B22,'14'!$B$2:$C$400,2,0))=TRUE,0,VLOOKUP(Журналисты!$B22,'14'!$B$2:$C$400,2,0))</f>
        <v>55700000</v>
      </c>
      <c r="H22" s="47">
        <f>IF(ISNA(VLOOKUP(Журналисты!$B22,'15'!$B$2:$C$400,2,0))=TRUE,0,VLOOKUP(Журналисты!$B22,'15'!$B$2:$C$400,2,0))</f>
        <v>53400000</v>
      </c>
      <c r="I22" s="37">
        <f t="shared" si="0"/>
        <v>109100000</v>
      </c>
      <c r="K22" s="39">
        <f t="shared" si="1"/>
        <v>2</v>
      </c>
      <c r="M22" s="38" t="str">
        <f t="shared" si="2"/>
        <v>FILA777</v>
      </c>
    </row>
    <row r="23" spans="1:13" ht="15">
      <c r="A23" s="46">
        <f>COUNTIFS(B$3:B$1130,B23)</f>
        <v>1</v>
      </c>
      <c r="B23" s="35" t="s">
        <v>854</v>
      </c>
      <c r="C23" s="47">
        <f>IF(ISNA(VLOOKUP(Журналисты!$B23,'10'!$B$2:$C$400,2,0))=TRUE,0,VLOOKUP(Журналисты!$B23,'10'!$B$2:$C$400,2,0))</f>
        <v>0</v>
      </c>
      <c r="D23" s="47">
        <f>IF(ISNA(VLOOKUP(Журналисты!$B23,'11'!$B$2:$C$400,2,0))=TRUE,0,VLOOKUP(Журналисты!$B23,'11'!$B$2:$C$400,2,0))</f>
        <v>0</v>
      </c>
      <c r="E23" s="47">
        <f>IF(ISNA(VLOOKUP(Журналисты!$B23,'12'!$B$2:$C$400,2,0))=TRUE,0,VLOOKUP(Журналисты!$B23,'12'!$B$2:$C$400,2,0))</f>
        <v>0</v>
      </c>
      <c r="F23" s="47">
        <f>IF(ISNA(VLOOKUP(Журналисты!$B23,'13'!$B$2:$C$400,2,0))=TRUE,0,VLOOKUP(Журналисты!$B23,'13'!$B$2:$C$400,2,0))</f>
        <v>0</v>
      </c>
      <c r="G23" s="47">
        <f>IF(ISNA(VLOOKUP(Журналисты!$B23,'14'!$B$2:$C$400,2,0))=TRUE,0,VLOOKUP(Журналисты!$B23,'14'!$B$2:$C$400,2,0))</f>
        <v>0</v>
      </c>
      <c r="H23" s="47">
        <f>IF(ISNA(VLOOKUP(Журналисты!$B23,'15'!$B$2:$C$400,2,0))=TRUE,0,VLOOKUP(Журналисты!$B23,'15'!$B$2:$C$400,2,0))</f>
        <v>50100000</v>
      </c>
      <c r="I23" s="37">
        <f t="shared" si="0"/>
        <v>50100000</v>
      </c>
      <c r="K23" s="39">
        <f t="shared" si="1"/>
        <v>1</v>
      </c>
      <c r="M23" s="38" t="str">
        <f t="shared" si="2"/>
        <v>Foxara</v>
      </c>
    </row>
    <row r="24" spans="1:13" ht="15">
      <c r="A24" s="46">
        <f>COUNTIFS(B$3:B$1130,B24)</f>
        <v>1</v>
      </c>
      <c r="B24" s="35" t="s">
        <v>715</v>
      </c>
      <c r="C24" s="47">
        <f>IF(ISNA(VLOOKUP(Журналисты!$B24,'10'!$B$2:$C$400,2,0))=TRUE,0,VLOOKUP(Журналисты!$B24,'10'!$B$2:$C$400,2,0))</f>
        <v>0</v>
      </c>
      <c r="D24" s="47">
        <f>IF(ISNA(VLOOKUP(Журналисты!$B24,'11'!$B$2:$C$400,2,0))=TRUE,0,VLOOKUP(Журналисты!$B24,'11'!$B$2:$C$400,2,0))</f>
        <v>0</v>
      </c>
      <c r="E24" s="47">
        <f>IF(ISNA(VLOOKUP(Журналисты!$B24,'12'!$B$2:$C$400,2,0))=TRUE,0,VLOOKUP(Журналисты!$B24,'12'!$B$2:$C$400,2,0))</f>
        <v>0</v>
      </c>
      <c r="F24" s="47">
        <f>IF(ISNA(VLOOKUP(Журналисты!$B24,'13'!$B$2:$C$400,2,0))=TRUE,0,VLOOKUP(Журналисты!$B24,'13'!$B$2:$C$400,2,0))</f>
        <v>0</v>
      </c>
      <c r="G24" s="47">
        <f>IF(ISNA(VLOOKUP(Журналисты!$B24,'14'!$B$2:$C$400,2,0))=TRUE,0,VLOOKUP(Журналисты!$B24,'14'!$B$2:$C$400,2,0))</f>
        <v>82600000</v>
      </c>
      <c r="H24" s="47">
        <f>IF(ISNA(VLOOKUP(Журналисты!$B24,'15'!$B$2:$C$400,2,0))=TRUE,0,VLOOKUP(Журналисты!$B24,'15'!$B$2:$C$400,2,0))</f>
        <v>47800000</v>
      </c>
      <c r="I24" s="37">
        <f t="shared" si="0"/>
        <v>130400000</v>
      </c>
      <c r="K24" s="39">
        <f t="shared" si="1"/>
        <v>2</v>
      </c>
      <c r="M24" s="38" t="str">
        <f t="shared" si="2"/>
        <v>ZhenyaSinitsyn</v>
      </c>
    </row>
    <row r="25" spans="1:13" ht="15">
      <c r="A25" s="46">
        <f>COUNTIFS(B$3:B$1130,B25)</f>
        <v>1</v>
      </c>
      <c r="B25" s="35" t="s">
        <v>855</v>
      </c>
      <c r="C25" s="47">
        <f>IF(ISNA(VLOOKUP(Журналисты!$B25,'10'!$B$2:$C$400,2,0))=TRUE,0,VLOOKUP(Журналисты!$B25,'10'!$B$2:$C$400,2,0))</f>
        <v>0</v>
      </c>
      <c r="D25" s="47">
        <f>IF(ISNA(VLOOKUP(Журналисты!$B25,'11'!$B$2:$C$400,2,0))=TRUE,0,VLOOKUP(Журналисты!$B25,'11'!$B$2:$C$400,2,0))</f>
        <v>0</v>
      </c>
      <c r="E25" s="47">
        <f>IF(ISNA(VLOOKUP(Журналисты!$B25,'12'!$B$2:$C$400,2,0))=TRUE,0,VLOOKUP(Журналисты!$B25,'12'!$B$2:$C$400,2,0))</f>
        <v>0</v>
      </c>
      <c r="F25" s="47">
        <f>IF(ISNA(VLOOKUP(Журналисты!$B25,'13'!$B$2:$C$400,2,0))=TRUE,0,VLOOKUP(Журналисты!$B25,'13'!$B$2:$C$400,2,0))</f>
        <v>0</v>
      </c>
      <c r="G25" s="47">
        <f>IF(ISNA(VLOOKUP(Журналисты!$B25,'14'!$B$2:$C$400,2,0))=TRUE,0,VLOOKUP(Журналисты!$B25,'14'!$B$2:$C$400,2,0))</f>
        <v>0</v>
      </c>
      <c r="H25" s="47">
        <f>IF(ISNA(VLOOKUP(Журналисты!$B25,'15'!$B$2:$C$400,2,0))=TRUE,0,VLOOKUP(Журналисты!$B25,'15'!$B$2:$C$400,2,0))</f>
        <v>47400000</v>
      </c>
      <c r="I25" s="37">
        <f t="shared" si="0"/>
        <v>47400000</v>
      </c>
      <c r="K25" s="39">
        <f t="shared" si="1"/>
        <v>1</v>
      </c>
      <c r="M25" s="38" t="str">
        <f t="shared" si="2"/>
        <v>Astragal</v>
      </c>
    </row>
    <row r="26" spans="1:13" ht="15">
      <c r="A26" s="46">
        <f>COUNTIFS(B$3:B$1130,B26)</f>
        <v>1</v>
      </c>
      <c r="B26" s="35" t="s">
        <v>340</v>
      </c>
      <c r="C26" s="47">
        <f>IF(ISNA(VLOOKUP(Журналисты!$B26,'10'!$B$2:$C$400,2,0))=TRUE,0,VLOOKUP(Журналисты!$B26,'10'!$B$2:$C$400,2,0))</f>
        <v>0</v>
      </c>
      <c r="D26" s="47">
        <f>IF(ISNA(VLOOKUP(Журналисты!$B26,'11'!$B$2:$C$400,2,0))=TRUE,0,VLOOKUP(Журналисты!$B26,'11'!$B$2:$C$400,2,0))</f>
        <v>0</v>
      </c>
      <c r="E26" s="47">
        <f>IF(ISNA(VLOOKUP(Журналисты!$B26,'12'!$B$2:$C$400,2,0))=TRUE,0,VLOOKUP(Журналисты!$B26,'12'!$B$2:$C$400,2,0))</f>
        <v>74700000</v>
      </c>
      <c r="F26" s="47">
        <f>IF(ISNA(VLOOKUP(Журналисты!$B26,'13'!$B$2:$C$400,2,0))=TRUE,0,VLOOKUP(Журналисты!$B26,'13'!$B$2:$C$400,2,0))</f>
        <v>38400000</v>
      </c>
      <c r="G26" s="47">
        <f>IF(ISNA(VLOOKUP(Журналисты!$B26,'14'!$B$2:$C$400,2,0))=TRUE,0,VLOOKUP(Журналисты!$B26,'14'!$B$2:$C$400,2,0))</f>
        <v>45000000</v>
      </c>
      <c r="H26" s="47">
        <f>IF(ISNA(VLOOKUP(Журналисты!$B26,'15'!$B$2:$C$400,2,0))=TRUE,0,VLOOKUP(Журналисты!$B26,'15'!$B$2:$C$400,2,0))</f>
        <v>46700000</v>
      </c>
      <c r="I26" s="37">
        <f t="shared" si="0"/>
        <v>204800000</v>
      </c>
      <c r="K26" s="39">
        <f t="shared" si="1"/>
        <v>4</v>
      </c>
      <c r="M26" s="38" t="str">
        <f t="shared" si="2"/>
        <v>Velzevool</v>
      </c>
    </row>
    <row r="27" spans="1:13" ht="15">
      <c r="A27" s="46">
        <f>COUNTIFS(B$3:B$1130,B27)</f>
        <v>1</v>
      </c>
      <c r="B27" s="35" t="s">
        <v>578</v>
      </c>
      <c r="C27" s="47">
        <f>IF(ISNA(VLOOKUP(Журналисты!$B27,'10'!$B$2:$C$400,2,0))=TRUE,0,VLOOKUP(Журналисты!$B27,'10'!$B$2:$C$400,2,0))</f>
        <v>0</v>
      </c>
      <c r="D27" s="47">
        <f>IF(ISNA(VLOOKUP(Журналисты!$B27,'11'!$B$2:$C$400,2,0))=TRUE,0,VLOOKUP(Журналисты!$B27,'11'!$B$2:$C$400,2,0))</f>
        <v>0</v>
      </c>
      <c r="E27" s="47">
        <f>IF(ISNA(VLOOKUP(Журналисты!$B27,'12'!$B$2:$C$400,2,0))=TRUE,0,VLOOKUP(Журналисты!$B27,'12'!$B$2:$C$400,2,0))</f>
        <v>0</v>
      </c>
      <c r="F27" s="47">
        <f>IF(ISNA(VLOOKUP(Журналисты!$B27,'13'!$B$2:$C$400,2,0))=TRUE,0,VLOOKUP(Журналисты!$B27,'13'!$B$2:$C$400,2,0))</f>
        <v>41300000</v>
      </c>
      <c r="G27" s="47">
        <f>IF(ISNA(VLOOKUP(Журналисты!$B27,'14'!$B$2:$C$400,2,0))=TRUE,0,VLOOKUP(Журналисты!$B27,'14'!$B$2:$C$400,2,0))</f>
        <v>42200000</v>
      </c>
      <c r="H27" s="47">
        <f>IF(ISNA(VLOOKUP(Журналисты!$B27,'15'!$B$2:$C$400,2,0))=TRUE,0,VLOOKUP(Журналисты!$B27,'15'!$B$2:$C$400,2,0))</f>
        <v>46400000</v>
      </c>
      <c r="I27" s="37">
        <f t="shared" si="0"/>
        <v>129900000</v>
      </c>
      <c r="K27" s="39">
        <f t="shared" si="1"/>
        <v>3</v>
      </c>
      <c r="M27" s="38" t="str">
        <f t="shared" si="2"/>
        <v>faraon78</v>
      </c>
    </row>
    <row r="28" spans="1:13" ht="15">
      <c r="A28" s="46">
        <f>COUNTIFS(B$3:B$1130,B28)</f>
        <v>1</v>
      </c>
      <c r="B28" s="35" t="s">
        <v>856</v>
      </c>
      <c r="C28" s="47">
        <f>IF(ISNA(VLOOKUP(Журналисты!$B28,'10'!$B$2:$C$400,2,0))=TRUE,0,VLOOKUP(Журналисты!$B28,'10'!$B$2:$C$400,2,0))</f>
        <v>0</v>
      </c>
      <c r="D28" s="47">
        <f>IF(ISNA(VLOOKUP(Журналисты!$B28,'11'!$B$2:$C$400,2,0))=TRUE,0,VLOOKUP(Журналисты!$B28,'11'!$B$2:$C$400,2,0))</f>
        <v>0</v>
      </c>
      <c r="E28" s="47">
        <f>IF(ISNA(VLOOKUP(Журналисты!$B28,'12'!$B$2:$C$400,2,0))=TRUE,0,VLOOKUP(Журналисты!$B28,'12'!$B$2:$C$400,2,0))</f>
        <v>0</v>
      </c>
      <c r="F28" s="47">
        <f>IF(ISNA(VLOOKUP(Журналисты!$B28,'13'!$B$2:$C$400,2,0))=TRUE,0,VLOOKUP(Журналисты!$B28,'13'!$B$2:$C$400,2,0))</f>
        <v>0</v>
      </c>
      <c r="G28" s="47">
        <f>IF(ISNA(VLOOKUP(Журналисты!$B28,'14'!$B$2:$C$400,2,0))=TRUE,0,VLOOKUP(Журналисты!$B28,'14'!$B$2:$C$400,2,0))</f>
        <v>0</v>
      </c>
      <c r="H28" s="47">
        <f>IF(ISNA(VLOOKUP(Журналисты!$B28,'15'!$B$2:$C$400,2,0))=TRUE,0,VLOOKUP(Журналисты!$B28,'15'!$B$2:$C$400,2,0))</f>
        <v>46000000</v>
      </c>
      <c r="I28" s="37">
        <f t="shared" si="0"/>
        <v>46000000</v>
      </c>
      <c r="K28" s="39">
        <f t="shared" si="1"/>
        <v>1</v>
      </c>
      <c r="M28" s="38" t="str">
        <f t="shared" si="2"/>
        <v>wiedzmin</v>
      </c>
    </row>
    <row r="29" spans="1:13" ht="15">
      <c r="A29" s="46">
        <f>COUNTIFS(B$3:B$1130,B29)</f>
        <v>1</v>
      </c>
      <c r="B29" s="35" t="s">
        <v>118</v>
      </c>
      <c r="C29" s="47">
        <f>IF(ISNA(VLOOKUP(Журналисты!$B29,'10'!$B$2:$C$400,2,0))=TRUE,0,VLOOKUP(Журналисты!$B29,'10'!$B$2:$C$400,2,0))</f>
        <v>18300000</v>
      </c>
      <c r="D29" s="47">
        <f>IF(ISNA(VLOOKUP(Журналисты!$B29,'11'!$B$2:$C$400,2,0))=TRUE,0,VLOOKUP(Журналисты!$B29,'11'!$B$2:$C$400,2,0))</f>
        <v>19600000</v>
      </c>
      <c r="E29" s="47">
        <f>IF(ISNA(VLOOKUP(Журналисты!$B29,'12'!$B$2:$C$400,2,0))=TRUE,0,VLOOKUP(Журналисты!$B29,'12'!$B$2:$C$400,2,0))</f>
        <v>10500000</v>
      </c>
      <c r="F29" s="47">
        <f>IF(ISNA(VLOOKUP(Журналисты!$B29,'13'!$B$2:$C$400,2,0))=TRUE,0,VLOOKUP(Журналисты!$B29,'13'!$B$2:$C$400,2,0))</f>
        <v>20300000</v>
      </c>
      <c r="G29" s="47">
        <f>IF(ISNA(VLOOKUP(Журналисты!$B29,'14'!$B$2:$C$400,2,0))=TRUE,0,VLOOKUP(Журналисты!$B29,'14'!$B$2:$C$400,2,0))</f>
        <v>17900000</v>
      </c>
      <c r="H29" s="47">
        <f>IF(ISNA(VLOOKUP(Журналисты!$B29,'15'!$B$2:$C$400,2,0))=TRUE,0,VLOOKUP(Журналисты!$B29,'15'!$B$2:$C$400,2,0))</f>
        <v>44900000</v>
      </c>
      <c r="I29" s="37">
        <f t="shared" si="0"/>
        <v>131500000</v>
      </c>
      <c r="K29" s="39">
        <f t="shared" si="1"/>
        <v>6</v>
      </c>
      <c r="M29" s="38" t="str">
        <f t="shared" si="2"/>
        <v>El Vencedor</v>
      </c>
    </row>
    <row r="30" spans="1:13" ht="15">
      <c r="A30" s="46">
        <f>COUNTIFS(B$3:B$1130,B30)</f>
        <v>1</v>
      </c>
      <c r="B30" s="35" t="s">
        <v>43</v>
      </c>
      <c r="C30" s="47">
        <f>IF(ISNA(VLOOKUP(Журналисты!$B30,'10'!$B$2:$C$400,2,0))=TRUE,0,VLOOKUP(Журналисты!$B30,'10'!$B$2:$C$400,2,0))</f>
        <v>44900000</v>
      </c>
      <c r="D30" s="47">
        <f>IF(ISNA(VLOOKUP(Журналисты!$B30,'11'!$B$2:$C$400,2,0))=TRUE,0,VLOOKUP(Журналисты!$B30,'11'!$B$2:$C$400,2,0))</f>
        <v>44900000</v>
      </c>
      <c r="E30" s="47">
        <f>IF(ISNA(VLOOKUP(Журналисты!$B30,'12'!$B$2:$C$400,2,0))=TRUE,0,VLOOKUP(Журналисты!$B30,'12'!$B$2:$C$400,2,0))</f>
        <v>25200000</v>
      </c>
      <c r="F30" s="47">
        <f>IF(ISNA(VLOOKUP(Журналисты!$B30,'13'!$B$2:$C$400,2,0))=TRUE,0,VLOOKUP(Журналисты!$B30,'13'!$B$2:$C$400,2,0))</f>
        <v>21900000</v>
      </c>
      <c r="G30" s="47">
        <f>IF(ISNA(VLOOKUP(Журналисты!$B30,'14'!$B$2:$C$400,2,0))=TRUE,0,VLOOKUP(Журналисты!$B30,'14'!$B$2:$C$400,2,0))</f>
        <v>80800000</v>
      </c>
      <c r="H30" s="47">
        <f>IF(ISNA(VLOOKUP(Журналисты!$B30,'15'!$B$2:$C$400,2,0))=TRUE,0,VLOOKUP(Журналисты!$B30,'15'!$B$2:$C$400,2,0))</f>
        <v>40900000</v>
      </c>
      <c r="I30" s="37">
        <f t="shared" si="0"/>
        <v>258600000</v>
      </c>
      <c r="K30" s="39">
        <f t="shared" si="1"/>
        <v>6</v>
      </c>
      <c r="M30" s="38" t="str">
        <f t="shared" si="2"/>
        <v>Medic</v>
      </c>
    </row>
    <row r="31" spans="1:13" ht="15">
      <c r="A31" s="46">
        <f>COUNTIFS(B$3:B$1130,B31)</f>
        <v>1</v>
      </c>
      <c r="B31" s="35" t="s">
        <v>32</v>
      </c>
      <c r="C31" s="47">
        <f>IF(ISNA(VLOOKUP(Журналисты!$B31,'10'!$B$2:$C$400,2,0))=TRUE,0,VLOOKUP(Журналисты!$B31,'10'!$B$2:$C$400,2,0))</f>
        <v>47450000</v>
      </c>
      <c r="D31" s="47">
        <f>IF(ISNA(VLOOKUP(Журналисты!$B31,'11'!$B$2:$C$400,2,0))=TRUE,0,VLOOKUP(Журналисты!$B31,'11'!$B$2:$C$400,2,0))</f>
        <v>47450000</v>
      </c>
      <c r="E31" s="47">
        <f>IF(ISNA(VLOOKUP(Журналисты!$B31,'12'!$B$2:$C$400,2,0))=TRUE,0,VLOOKUP(Журналисты!$B31,'12'!$B$2:$C$400,2,0))</f>
        <v>33700000</v>
      </c>
      <c r="F31" s="47">
        <f>IF(ISNA(VLOOKUP(Журналисты!$B31,'13'!$B$2:$C$400,2,0))=TRUE,0,VLOOKUP(Журналисты!$B31,'13'!$B$2:$C$400,2,0))</f>
        <v>0</v>
      </c>
      <c r="G31" s="47">
        <f>IF(ISNA(VLOOKUP(Журналисты!$B31,'14'!$B$2:$C$400,2,0))=TRUE,0,VLOOKUP(Журналисты!$B31,'14'!$B$2:$C$400,2,0))</f>
        <v>0</v>
      </c>
      <c r="H31" s="47">
        <f>IF(ISNA(VLOOKUP(Журналисты!$B31,'15'!$B$2:$C$400,2,0))=TRUE,0,VLOOKUP(Журналисты!$B31,'15'!$B$2:$C$400,2,0))</f>
        <v>40700000</v>
      </c>
      <c r="I31" s="37">
        <f t="shared" si="0"/>
        <v>169300000</v>
      </c>
      <c r="K31" s="39">
        <f t="shared" si="1"/>
        <v>4</v>
      </c>
      <c r="M31" s="38" t="str">
        <f t="shared" si="2"/>
        <v>D_N_S</v>
      </c>
    </row>
    <row r="32" spans="1:13" ht="15">
      <c r="A32" s="46">
        <f>COUNTIFS(B$3:B$1130,B32)</f>
        <v>1</v>
      </c>
      <c r="B32" s="35" t="s">
        <v>857</v>
      </c>
      <c r="C32" s="47">
        <f>IF(ISNA(VLOOKUP(Журналисты!$B32,'10'!$B$2:$C$400,2,0))=TRUE,0,VLOOKUP(Журналисты!$B32,'10'!$B$2:$C$400,2,0))</f>
        <v>0</v>
      </c>
      <c r="D32" s="47">
        <f>IF(ISNA(VLOOKUP(Журналисты!$B32,'11'!$B$2:$C$400,2,0))=TRUE,0,VLOOKUP(Журналисты!$B32,'11'!$B$2:$C$400,2,0))</f>
        <v>0</v>
      </c>
      <c r="E32" s="47">
        <f>IF(ISNA(VLOOKUP(Журналисты!$B32,'12'!$B$2:$C$400,2,0))=TRUE,0,VLOOKUP(Журналисты!$B32,'12'!$B$2:$C$400,2,0))</f>
        <v>0</v>
      </c>
      <c r="F32" s="47">
        <f>IF(ISNA(VLOOKUP(Журналисты!$B32,'13'!$B$2:$C$400,2,0))=TRUE,0,VLOOKUP(Журналисты!$B32,'13'!$B$2:$C$400,2,0))</f>
        <v>0</v>
      </c>
      <c r="G32" s="47">
        <f>IF(ISNA(VLOOKUP(Журналисты!$B32,'14'!$B$2:$C$400,2,0))=TRUE,0,VLOOKUP(Журналисты!$B32,'14'!$B$2:$C$400,2,0))</f>
        <v>0</v>
      </c>
      <c r="H32" s="47">
        <f>IF(ISNA(VLOOKUP(Журналисты!$B32,'15'!$B$2:$C$400,2,0))=TRUE,0,VLOOKUP(Журналисты!$B32,'15'!$B$2:$C$400,2,0))</f>
        <v>40100000</v>
      </c>
      <c r="I32" s="37">
        <f t="shared" si="0"/>
        <v>40100000</v>
      </c>
      <c r="K32" s="39">
        <f t="shared" si="1"/>
        <v>1</v>
      </c>
      <c r="M32" s="38" t="str">
        <f t="shared" si="2"/>
        <v>helgi2002</v>
      </c>
    </row>
    <row r="33" spans="1:13" ht="15">
      <c r="A33" s="46">
        <f>COUNTIFS(B$3:B$1130,B33)</f>
        <v>1</v>
      </c>
      <c r="B33" s="35" t="s">
        <v>774</v>
      </c>
      <c r="C33" s="47">
        <f>IF(ISNA(VLOOKUP(Журналисты!$B33,'10'!$B$2:$C$400,2,0))=TRUE,0,VLOOKUP(Журналисты!$B33,'10'!$B$2:$C$400,2,0))</f>
        <v>0</v>
      </c>
      <c r="D33" s="47">
        <f>IF(ISNA(VLOOKUP(Журналисты!$B33,'11'!$B$2:$C$400,2,0))=TRUE,0,VLOOKUP(Журналисты!$B33,'11'!$B$2:$C$400,2,0))</f>
        <v>0</v>
      </c>
      <c r="E33" s="47">
        <f>IF(ISNA(VLOOKUP(Журналисты!$B33,'12'!$B$2:$C$400,2,0))=TRUE,0,VLOOKUP(Журналисты!$B33,'12'!$B$2:$C$400,2,0))</f>
        <v>0</v>
      </c>
      <c r="F33" s="47">
        <f>IF(ISNA(VLOOKUP(Журналисты!$B33,'13'!$B$2:$C$400,2,0))=TRUE,0,VLOOKUP(Журналисты!$B33,'13'!$B$2:$C$400,2,0))</f>
        <v>0</v>
      </c>
      <c r="G33" s="47">
        <f>IF(ISNA(VLOOKUP(Журналисты!$B33,'14'!$B$2:$C$400,2,0))=TRUE,0,VLOOKUP(Журналисты!$B33,'14'!$B$2:$C$400,2,0))</f>
        <v>5100000</v>
      </c>
      <c r="H33" s="47">
        <f>IF(ISNA(VLOOKUP(Журналисты!$B33,'15'!$B$2:$C$400,2,0))=TRUE,0,VLOOKUP(Журналисты!$B33,'15'!$B$2:$C$400,2,0))</f>
        <v>39800000</v>
      </c>
      <c r="I33" s="37">
        <f t="shared" si="0"/>
        <v>44900000</v>
      </c>
      <c r="K33" s="39">
        <f t="shared" si="1"/>
        <v>2</v>
      </c>
      <c r="M33" s="38" t="str">
        <f t="shared" si="2"/>
        <v>Иго</v>
      </c>
    </row>
    <row r="34" spans="1:13" ht="15">
      <c r="A34" s="46">
        <f>COUNTIFS(B$3:B$1130,B34)</f>
        <v>1</v>
      </c>
      <c r="B34" s="35" t="s">
        <v>567</v>
      </c>
      <c r="C34" s="47">
        <f>IF(ISNA(VLOOKUP(Журналисты!$B34,'10'!$B$2:$C$400,2,0))=TRUE,0,VLOOKUP(Журналисты!$B34,'10'!$B$2:$C$400,2,0))</f>
        <v>0</v>
      </c>
      <c r="D34" s="47">
        <f>IF(ISNA(VLOOKUP(Журналисты!$B34,'11'!$B$2:$C$400,2,0))=TRUE,0,VLOOKUP(Журналисты!$B34,'11'!$B$2:$C$400,2,0))</f>
        <v>0</v>
      </c>
      <c r="E34" s="47">
        <f>IF(ISNA(VLOOKUP(Журналисты!$B34,'12'!$B$2:$C$400,2,0))=TRUE,0,VLOOKUP(Журналисты!$B34,'12'!$B$2:$C$400,2,0))</f>
        <v>0</v>
      </c>
      <c r="F34" s="47">
        <f>IF(ISNA(VLOOKUP(Журналисты!$B34,'13'!$B$2:$C$400,2,0))=TRUE,0,VLOOKUP(Журналисты!$B34,'13'!$B$2:$C$400,2,0))</f>
        <v>80200000</v>
      </c>
      <c r="G34" s="47">
        <f>IF(ISNA(VLOOKUP(Журналисты!$B34,'14'!$B$2:$C$400,2,0))=TRUE,0,VLOOKUP(Журналисты!$B34,'14'!$B$2:$C$400,2,0))</f>
        <v>96800000</v>
      </c>
      <c r="H34" s="47">
        <f>IF(ISNA(VLOOKUP(Журналисты!$B34,'15'!$B$2:$C$400,2,0))=TRUE,0,VLOOKUP(Журналисты!$B34,'15'!$B$2:$C$400,2,0))</f>
        <v>39700000</v>
      </c>
      <c r="I34" s="37">
        <f t="shared" si="0"/>
        <v>216700000</v>
      </c>
      <c r="K34" s="39">
        <f t="shared" si="1"/>
        <v>3</v>
      </c>
      <c r="M34" s="38" t="str">
        <f t="shared" si="2"/>
        <v>myMAgy</v>
      </c>
    </row>
    <row r="35" spans="1:13" ht="15">
      <c r="A35" s="46">
        <f>COUNTIFS(B$3:B$1130,B35)</f>
        <v>1</v>
      </c>
      <c r="B35" s="35" t="s">
        <v>173</v>
      </c>
      <c r="C35" s="47">
        <f>IF(ISNA(VLOOKUP(Журналисты!$B35,'10'!$B$2:$C$400,2,0))=TRUE,0,VLOOKUP(Журналисты!$B35,'10'!$B$2:$C$400,2,0))</f>
        <v>10100000</v>
      </c>
      <c r="D35" s="47">
        <f>IF(ISNA(VLOOKUP(Журналисты!$B35,'11'!$B$2:$C$400,2,0))=TRUE,0,VLOOKUP(Журналисты!$B35,'11'!$B$2:$C$400,2,0))</f>
        <v>10100000</v>
      </c>
      <c r="E35" s="47">
        <f>IF(ISNA(VLOOKUP(Журналисты!$B35,'12'!$B$2:$C$400,2,0))=TRUE,0,VLOOKUP(Журналисты!$B35,'12'!$B$2:$C$400,2,0))</f>
        <v>10600000</v>
      </c>
      <c r="F35" s="47">
        <f>IF(ISNA(VLOOKUP(Журналисты!$B35,'13'!$B$2:$C$400,2,0))=TRUE,0,VLOOKUP(Журналисты!$B35,'13'!$B$2:$C$400,2,0))</f>
        <v>10600000</v>
      </c>
      <c r="G35" s="47">
        <f>IF(ISNA(VLOOKUP(Журналисты!$B35,'14'!$B$2:$C$400,2,0))=TRUE,0,VLOOKUP(Журналисты!$B35,'14'!$B$2:$C$400,2,0))</f>
        <v>7000000</v>
      </c>
      <c r="H35" s="47">
        <f>IF(ISNA(VLOOKUP(Журналисты!$B35,'15'!$B$2:$C$400,2,0))=TRUE,0,VLOOKUP(Журналисты!$B35,'15'!$B$2:$C$400,2,0))</f>
        <v>39600000</v>
      </c>
      <c r="I35" s="37">
        <f aca="true" t="shared" si="3" ref="I35:I66">SUM(C35:H35)</f>
        <v>88000000</v>
      </c>
      <c r="K35" s="39">
        <f t="shared" si="1"/>
        <v>6</v>
      </c>
      <c r="M35" s="38" t="str">
        <f t="shared" si="2"/>
        <v>fcsmoscow</v>
      </c>
    </row>
    <row r="36" spans="1:13" ht="15">
      <c r="A36" s="46">
        <f>COUNTIFS(B$3:B$1130,B36)</f>
        <v>1</v>
      </c>
      <c r="B36" s="35" t="s">
        <v>858</v>
      </c>
      <c r="C36" s="47">
        <f>IF(ISNA(VLOOKUP(Журналисты!$B36,'10'!$B$2:$C$400,2,0))=TRUE,0,VLOOKUP(Журналисты!$B36,'10'!$B$2:$C$400,2,0))</f>
        <v>0</v>
      </c>
      <c r="D36" s="47">
        <f>IF(ISNA(VLOOKUP(Журналисты!$B36,'11'!$B$2:$C$400,2,0))=TRUE,0,VLOOKUP(Журналисты!$B36,'11'!$B$2:$C$400,2,0))</f>
        <v>0</v>
      </c>
      <c r="E36" s="47">
        <f>IF(ISNA(VLOOKUP(Журналисты!$B36,'12'!$B$2:$C$400,2,0))=TRUE,0,VLOOKUP(Журналисты!$B36,'12'!$B$2:$C$400,2,0))</f>
        <v>0</v>
      </c>
      <c r="F36" s="47">
        <f>IF(ISNA(VLOOKUP(Журналисты!$B36,'13'!$B$2:$C$400,2,0))=TRUE,0,VLOOKUP(Журналисты!$B36,'13'!$B$2:$C$400,2,0))</f>
        <v>0</v>
      </c>
      <c r="G36" s="47">
        <f>IF(ISNA(VLOOKUP(Журналисты!$B36,'14'!$B$2:$C$400,2,0))=TRUE,0,VLOOKUP(Журналисты!$B36,'14'!$B$2:$C$400,2,0))</f>
        <v>0</v>
      </c>
      <c r="H36" s="47">
        <f>IF(ISNA(VLOOKUP(Журналисты!$B36,'15'!$B$2:$C$400,2,0))=TRUE,0,VLOOKUP(Журналисты!$B36,'15'!$B$2:$C$400,2,0))</f>
        <v>39300000</v>
      </c>
      <c r="I36" s="37">
        <f t="shared" si="3"/>
        <v>39300000</v>
      </c>
      <c r="K36" s="39">
        <f t="shared" si="1"/>
        <v>1</v>
      </c>
      <c r="M36" s="38" t="str">
        <f t="shared" si="2"/>
        <v>sherlok93</v>
      </c>
    </row>
    <row r="37" spans="1:13" ht="15">
      <c r="A37" s="46">
        <f>COUNTIFS(B$3:B$1130,B37)</f>
        <v>1</v>
      </c>
      <c r="B37" s="35" t="s">
        <v>592</v>
      </c>
      <c r="C37" s="47">
        <f>IF(ISNA(VLOOKUP(Журналисты!$B37,'10'!$B$2:$C$400,2,0))=TRUE,0,VLOOKUP(Журналисты!$B37,'10'!$B$2:$C$400,2,0))</f>
        <v>0</v>
      </c>
      <c r="D37" s="47">
        <f>IF(ISNA(VLOOKUP(Журналисты!$B37,'11'!$B$2:$C$400,2,0))=TRUE,0,VLOOKUP(Журналисты!$B37,'11'!$B$2:$C$400,2,0))</f>
        <v>0</v>
      </c>
      <c r="E37" s="47">
        <f>IF(ISNA(VLOOKUP(Журналисты!$B37,'12'!$B$2:$C$400,2,0))=TRUE,0,VLOOKUP(Журналисты!$B37,'12'!$B$2:$C$400,2,0))</f>
        <v>42700000</v>
      </c>
      <c r="F37" s="47">
        <f>IF(ISNA(VLOOKUP(Журналисты!$B37,'13'!$B$2:$C$400,2,0))=TRUE,0,VLOOKUP(Журналисты!$B37,'13'!$B$2:$C$400,2,0))</f>
        <v>17800000</v>
      </c>
      <c r="G37" s="47">
        <f>IF(ISNA(VLOOKUP(Журналисты!$B37,'14'!$B$2:$C$400,2,0))=TRUE,0,VLOOKUP(Журналисты!$B37,'14'!$B$2:$C$400,2,0))</f>
        <v>9000000</v>
      </c>
      <c r="H37" s="47">
        <f>IF(ISNA(VLOOKUP(Журналисты!$B37,'15'!$B$2:$C$400,2,0))=TRUE,0,VLOOKUP(Журналисты!$B37,'15'!$B$2:$C$400,2,0))</f>
        <v>38000000</v>
      </c>
      <c r="I37" s="37">
        <f t="shared" si="3"/>
        <v>107500000</v>
      </c>
      <c r="K37" s="39">
        <f t="shared" si="1"/>
        <v>4</v>
      </c>
      <c r="M37" s="38" t="str">
        <f t="shared" si="2"/>
        <v>kaljanos</v>
      </c>
    </row>
    <row r="38" spans="1:13" ht="15">
      <c r="A38" s="46">
        <f>COUNTIFS(B$3:B$1130,B38)</f>
        <v>1</v>
      </c>
      <c r="B38" s="35" t="s">
        <v>360</v>
      </c>
      <c r="C38" s="47">
        <f>IF(ISNA(VLOOKUP(Журналисты!$B38,'10'!$B$2:$C$400,2,0))=TRUE,0,VLOOKUP(Журналисты!$B38,'10'!$B$2:$C$400,2,0))</f>
        <v>0</v>
      </c>
      <c r="D38" s="47">
        <f>IF(ISNA(VLOOKUP(Журналисты!$B38,'11'!$B$2:$C$400,2,0))=TRUE,0,VLOOKUP(Журналисты!$B38,'11'!$B$2:$C$400,2,0))</f>
        <v>0</v>
      </c>
      <c r="E38" s="47">
        <f>IF(ISNA(VLOOKUP(Журналисты!$B38,'12'!$B$2:$C$400,2,0))=TRUE,0,VLOOKUP(Журналисты!$B38,'12'!$B$2:$C$400,2,0))</f>
        <v>44500000</v>
      </c>
      <c r="F38" s="47">
        <f>IF(ISNA(VLOOKUP(Журналисты!$B38,'13'!$B$2:$C$400,2,0))=TRUE,0,VLOOKUP(Журналисты!$B38,'13'!$B$2:$C$400,2,0))</f>
        <v>93300000</v>
      </c>
      <c r="G38" s="47">
        <f>IF(ISNA(VLOOKUP(Журналисты!$B38,'14'!$B$2:$C$400,2,0))=TRUE,0,VLOOKUP(Журналисты!$B38,'14'!$B$2:$C$400,2,0))</f>
        <v>28100000</v>
      </c>
      <c r="H38" s="47">
        <f>IF(ISNA(VLOOKUP(Журналисты!$B38,'15'!$B$2:$C$400,2,0))=TRUE,0,VLOOKUP(Журналисты!$B38,'15'!$B$2:$C$400,2,0))</f>
        <v>37500000</v>
      </c>
      <c r="I38" s="37">
        <f t="shared" si="3"/>
        <v>203400000</v>
      </c>
      <c r="K38" s="39">
        <f t="shared" si="1"/>
        <v>4</v>
      </c>
      <c r="M38" s="38" t="str">
        <f t="shared" si="2"/>
        <v>ZlakKiller</v>
      </c>
    </row>
    <row r="39" spans="1:13" ht="15">
      <c r="A39" s="46">
        <f>COUNTIFS(B$3:B$1130,B39)</f>
        <v>1</v>
      </c>
      <c r="B39" s="35" t="s">
        <v>9</v>
      </c>
      <c r="C39" s="47">
        <f>IF(ISNA(VLOOKUP(Журналисты!$B39,'10'!$B$2:$C$400,2,0))=TRUE,0,VLOOKUP(Журналисты!$B39,'10'!$B$2:$C$400,2,0))</f>
        <v>50000000</v>
      </c>
      <c r="D39" s="47">
        <f>IF(ISNA(VLOOKUP(Журналисты!$B39,'11'!$B$2:$C$400,2,0))=TRUE,0,VLOOKUP(Журналисты!$B39,'11'!$B$2:$C$400,2,0))</f>
        <v>50000000</v>
      </c>
      <c r="E39" s="47">
        <f>IF(ISNA(VLOOKUP(Журналисты!$B39,'12'!$B$2:$C$400,2,0))=TRUE,0,VLOOKUP(Журналисты!$B39,'12'!$B$2:$C$400,2,0))</f>
        <v>43900000</v>
      </c>
      <c r="F39" s="47">
        <f>IF(ISNA(VLOOKUP(Журналисты!$B39,'13'!$B$2:$C$400,2,0))=TRUE,0,VLOOKUP(Журналисты!$B39,'13'!$B$2:$C$400,2,0))</f>
        <v>2100000</v>
      </c>
      <c r="G39" s="47">
        <f>IF(ISNA(VLOOKUP(Журналисты!$B39,'14'!$B$2:$C$400,2,0))=TRUE,0,VLOOKUP(Журналисты!$B39,'14'!$B$2:$C$400,2,0))</f>
        <v>0</v>
      </c>
      <c r="H39" s="47">
        <f>IF(ISNA(VLOOKUP(Журналисты!$B39,'15'!$B$2:$C$400,2,0))=TRUE,0,VLOOKUP(Журналисты!$B39,'15'!$B$2:$C$400,2,0))</f>
        <v>36800000</v>
      </c>
      <c r="I39" s="37">
        <f t="shared" si="3"/>
        <v>182800000</v>
      </c>
      <c r="K39" s="39">
        <f t="shared" si="1"/>
        <v>5</v>
      </c>
      <c r="M39" s="38" t="str">
        <f t="shared" si="2"/>
        <v>WarX</v>
      </c>
    </row>
    <row r="40" spans="1:13" ht="15">
      <c r="A40" s="46">
        <f>COUNTIFS(B$3:B$1130,B40)</f>
        <v>1</v>
      </c>
      <c r="B40" s="35" t="s">
        <v>401</v>
      </c>
      <c r="C40" s="47">
        <f>IF(ISNA(VLOOKUP(Журналисты!$B40,'10'!$B$2:$C$400,2,0))=TRUE,0,VLOOKUP(Журналисты!$B40,'10'!$B$2:$C$400,2,0))</f>
        <v>0</v>
      </c>
      <c r="D40" s="47">
        <f>IF(ISNA(VLOOKUP(Журналисты!$B40,'11'!$B$2:$C$400,2,0))=TRUE,0,VLOOKUP(Журналисты!$B40,'11'!$B$2:$C$400,2,0))</f>
        <v>0</v>
      </c>
      <c r="E40" s="47">
        <f>IF(ISNA(VLOOKUP(Журналисты!$B40,'12'!$B$2:$C$400,2,0))=TRUE,0,VLOOKUP(Журналисты!$B40,'12'!$B$2:$C$400,2,0))</f>
        <v>16800000</v>
      </c>
      <c r="F40" s="47">
        <f>IF(ISNA(VLOOKUP(Журналисты!$B40,'13'!$B$2:$C$400,2,0))=TRUE,0,VLOOKUP(Журналисты!$B40,'13'!$B$2:$C$400,2,0))</f>
        <v>32100000</v>
      </c>
      <c r="G40" s="47">
        <f>IF(ISNA(VLOOKUP(Журналисты!$B40,'14'!$B$2:$C$400,2,0))=TRUE,0,VLOOKUP(Журналисты!$B40,'14'!$B$2:$C$400,2,0))</f>
        <v>0</v>
      </c>
      <c r="H40" s="47">
        <f>IF(ISNA(VLOOKUP(Журналисты!$B40,'15'!$B$2:$C$400,2,0))=TRUE,0,VLOOKUP(Журналисты!$B40,'15'!$B$2:$C$400,2,0))</f>
        <v>35200000</v>
      </c>
      <c r="I40" s="37">
        <f t="shared" si="3"/>
        <v>84100000</v>
      </c>
      <c r="K40" s="39">
        <f t="shared" si="1"/>
        <v>3</v>
      </c>
      <c r="M40" s="38" t="str">
        <f t="shared" si="2"/>
        <v>Flynt</v>
      </c>
    </row>
    <row r="41" spans="1:13" ht="15">
      <c r="A41" s="46">
        <f>COUNTIFS(B$3:B$1130,B41)</f>
        <v>1</v>
      </c>
      <c r="B41" s="35" t="s">
        <v>859</v>
      </c>
      <c r="C41" s="47">
        <f>IF(ISNA(VLOOKUP(Журналисты!$B41,'10'!$B$2:$C$400,2,0))=TRUE,0,VLOOKUP(Журналисты!$B41,'10'!$B$2:$C$400,2,0))</f>
        <v>0</v>
      </c>
      <c r="D41" s="47">
        <f>IF(ISNA(VLOOKUP(Журналисты!$B41,'11'!$B$2:$C$400,2,0))=TRUE,0,VLOOKUP(Журналисты!$B41,'11'!$B$2:$C$400,2,0))</f>
        <v>0</v>
      </c>
      <c r="E41" s="47">
        <f>IF(ISNA(VLOOKUP(Журналисты!$B41,'12'!$B$2:$C$400,2,0))=TRUE,0,VLOOKUP(Журналисты!$B41,'12'!$B$2:$C$400,2,0))</f>
        <v>0</v>
      </c>
      <c r="F41" s="47">
        <f>IF(ISNA(VLOOKUP(Журналисты!$B41,'13'!$B$2:$C$400,2,0))=TRUE,0,VLOOKUP(Журналисты!$B41,'13'!$B$2:$C$400,2,0))</f>
        <v>0</v>
      </c>
      <c r="G41" s="47">
        <f>IF(ISNA(VLOOKUP(Журналисты!$B41,'14'!$B$2:$C$400,2,0))=TRUE,0,VLOOKUP(Журналисты!$B41,'14'!$B$2:$C$400,2,0))</f>
        <v>0</v>
      </c>
      <c r="H41" s="47">
        <f>IF(ISNA(VLOOKUP(Журналисты!$B41,'15'!$B$2:$C$400,2,0))=TRUE,0,VLOOKUP(Журналисты!$B41,'15'!$B$2:$C$400,2,0))</f>
        <v>34800000</v>
      </c>
      <c r="I41" s="37">
        <f t="shared" si="3"/>
        <v>34800000</v>
      </c>
      <c r="K41" s="39">
        <f t="shared" si="1"/>
        <v>1</v>
      </c>
      <c r="M41" s="38" t="str">
        <f t="shared" si="2"/>
        <v>miki</v>
      </c>
    </row>
    <row r="42" spans="1:13" ht="15">
      <c r="A42" s="46">
        <f>COUNTIFS(B$3:B$1130,B42)</f>
        <v>1</v>
      </c>
      <c r="B42" s="35" t="s">
        <v>349</v>
      </c>
      <c r="C42" s="47">
        <f>IF(ISNA(VLOOKUP(Журналисты!$B42,'10'!$B$2:$C$400,2,0))=TRUE,0,VLOOKUP(Журналисты!$B42,'10'!$B$2:$C$400,2,0))</f>
        <v>0</v>
      </c>
      <c r="D42" s="47">
        <f>IF(ISNA(VLOOKUP(Журналисты!$B42,'11'!$B$2:$C$400,2,0))=TRUE,0,VLOOKUP(Журналисты!$B42,'11'!$B$2:$C$400,2,0))</f>
        <v>0</v>
      </c>
      <c r="E42" s="47">
        <f>IF(ISNA(VLOOKUP(Журналисты!$B42,'12'!$B$2:$C$400,2,0))=TRUE,0,VLOOKUP(Журналисты!$B42,'12'!$B$2:$C$400,2,0))</f>
        <v>56755000</v>
      </c>
      <c r="F42" s="47">
        <f>IF(ISNA(VLOOKUP(Журналисты!$B42,'13'!$B$2:$C$400,2,0))=TRUE,0,VLOOKUP(Журналисты!$B42,'13'!$B$2:$C$400,2,0))</f>
        <v>100000000</v>
      </c>
      <c r="G42" s="47">
        <f>IF(ISNA(VLOOKUP(Журналисты!$B42,'14'!$B$2:$C$400,2,0))=TRUE,0,VLOOKUP(Журналисты!$B42,'14'!$B$2:$C$400,2,0))</f>
        <v>34000000</v>
      </c>
      <c r="H42" s="47">
        <f>IF(ISNA(VLOOKUP(Журналисты!$B42,'15'!$B$2:$C$400,2,0))=TRUE,0,VLOOKUP(Журналисты!$B42,'15'!$B$2:$C$400,2,0))</f>
        <v>34500000</v>
      </c>
      <c r="I42" s="37">
        <f t="shared" si="3"/>
        <v>225255000</v>
      </c>
      <c r="K42" s="39">
        <f t="shared" si="1"/>
        <v>4</v>
      </c>
      <c r="M42" s="38" t="str">
        <f t="shared" si="2"/>
        <v>Shmell</v>
      </c>
    </row>
    <row r="43" spans="1:13" ht="15">
      <c r="A43" s="46">
        <f>COUNTIFS(B$3:B$1130,B43)</f>
        <v>1</v>
      </c>
      <c r="B43" s="35" t="s">
        <v>334</v>
      </c>
      <c r="C43" s="47">
        <f>IF(ISNA(VLOOKUP(Журналисты!$B43,'10'!$B$2:$C$400,2,0))=TRUE,0,VLOOKUP(Журналисты!$B43,'10'!$B$2:$C$400,2,0))</f>
        <v>0</v>
      </c>
      <c r="D43" s="47">
        <f>IF(ISNA(VLOOKUP(Журналисты!$B43,'11'!$B$2:$C$400,2,0))=TRUE,0,VLOOKUP(Журналисты!$B43,'11'!$B$2:$C$400,2,0))</f>
        <v>900000</v>
      </c>
      <c r="E43" s="47">
        <f>IF(ISNA(VLOOKUP(Журналисты!$B43,'12'!$B$2:$C$400,2,0))=TRUE,0,VLOOKUP(Журналисты!$B43,'12'!$B$2:$C$400,2,0))</f>
        <v>0</v>
      </c>
      <c r="F43" s="47">
        <f>IF(ISNA(VLOOKUP(Журналисты!$B43,'13'!$B$2:$C$400,2,0))=TRUE,0,VLOOKUP(Журналисты!$B43,'13'!$B$2:$C$400,2,0))</f>
        <v>0</v>
      </c>
      <c r="G43" s="47">
        <f>IF(ISNA(VLOOKUP(Журналисты!$B43,'14'!$B$2:$C$400,2,0))=TRUE,0,VLOOKUP(Журналисты!$B43,'14'!$B$2:$C$400,2,0))</f>
        <v>0</v>
      </c>
      <c r="H43" s="47">
        <f>IF(ISNA(VLOOKUP(Журналисты!$B43,'15'!$B$2:$C$400,2,0))=TRUE,0,VLOOKUP(Журналисты!$B43,'15'!$B$2:$C$400,2,0))</f>
        <v>33800000</v>
      </c>
      <c r="I43" s="37">
        <f t="shared" si="3"/>
        <v>34700000</v>
      </c>
      <c r="K43" s="39">
        <f t="shared" si="1"/>
        <v>2</v>
      </c>
      <c r="M43" s="38" t="str">
        <f t="shared" si="2"/>
        <v>Denstrog</v>
      </c>
    </row>
    <row r="44" spans="1:13" ht="15">
      <c r="A44" s="46">
        <f>COUNTIFS(B$3:B$1130,B44)</f>
        <v>1</v>
      </c>
      <c r="B44" s="35" t="s">
        <v>860</v>
      </c>
      <c r="C44" s="47">
        <f>IF(ISNA(VLOOKUP(Журналисты!$B44,'10'!$B$2:$C$400,2,0))=TRUE,0,VLOOKUP(Журналисты!$B44,'10'!$B$2:$C$400,2,0))</f>
        <v>0</v>
      </c>
      <c r="D44" s="47">
        <f>IF(ISNA(VLOOKUP(Журналисты!$B44,'11'!$B$2:$C$400,2,0))=TRUE,0,VLOOKUP(Журналисты!$B44,'11'!$B$2:$C$400,2,0))</f>
        <v>0</v>
      </c>
      <c r="E44" s="47">
        <f>IF(ISNA(VLOOKUP(Журналисты!$B44,'12'!$B$2:$C$400,2,0))=TRUE,0,VLOOKUP(Журналисты!$B44,'12'!$B$2:$C$400,2,0))</f>
        <v>0</v>
      </c>
      <c r="F44" s="47">
        <f>IF(ISNA(VLOOKUP(Журналисты!$B44,'13'!$B$2:$C$400,2,0))=TRUE,0,VLOOKUP(Журналисты!$B44,'13'!$B$2:$C$400,2,0))</f>
        <v>0</v>
      </c>
      <c r="G44" s="47">
        <f>IF(ISNA(VLOOKUP(Журналисты!$B44,'14'!$B$2:$C$400,2,0))=TRUE,0,VLOOKUP(Журналисты!$B44,'14'!$B$2:$C$400,2,0))</f>
        <v>0</v>
      </c>
      <c r="H44" s="47">
        <f>IF(ISNA(VLOOKUP(Журналисты!$B44,'15'!$B$2:$C$400,2,0))=TRUE,0,VLOOKUP(Журналисты!$B44,'15'!$B$2:$C$400,2,0))</f>
        <v>33800000</v>
      </c>
      <c r="I44" s="37">
        <f t="shared" si="3"/>
        <v>33800000</v>
      </c>
      <c r="K44" s="39">
        <f t="shared" si="1"/>
        <v>1</v>
      </c>
      <c r="M44" s="38" t="str">
        <f t="shared" si="2"/>
        <v>Рим</v>
      </c>
    </row>
    <row r="45" spans="1:13" ht="15">
      <c r="A45" s="46">
        <f>COUNTIFS(B$3:B$1130,B45)</f>
        <v>1</v>
      </c>
      <c r="B45" s="35" t="s">
        <v>289</v>
      </c>
      <c r="C45" s="47">
        <f>IF(ISNA(VLOOKUP(Журналисты!$B45,'10'!$B$2:$C$400,2,0))=TRUE,0,VLOOKUP(Журналисты!$B45,'10'!$B$2:$C$400,2,0))</f>
        <v>2300000</v>
      </c>
      <c r="D45" s="47">
        <f>IF(ISNA(VLOOKUP(Журналисты!$B45,'11'!$B$2:$C$400,2,0))=TRUE,0,VLOOKUP(Журналисты!$B45,'11'!$B$2:$C$400,2,0))</f>
        <v>2300000</v>
      </c>
      <c r="E45" s="47">
        <f>IF(ISNA(VLOOKUP(Журналисты!$B45,'12'!$B$2:$C$400,2,0))=TRUE,0,VLOOKUP(Журналисты!$B45,'12'!$B$2:$C$400,2,0))</f>
        <v>925000</v>
      </c>
      <c r="F45" s="47">
        <f>IF(ISNA(VLOOKUP(Журналисты!$B45,'13'!$B$2:$C$400,2,0))=TRUE,0,VLOOKUP(Журналисты!$B45,'13'!$B$2:$C$400,2,0))</f>
        <v>0</v>
      </c>
      <c r="G45" s="47">
        <f>IF(ISNA(VLOOKUP(Журналисты!$B45,'14'!$B$2:$C$400,2,0))=TRUE,0,VLOOKUP(Журналисты!$B45,'14'!$B$2:$C$400,2,0))</f>
        <v>0</v>
      </c>
      <c r="H45" s="47">
        <f>IF(ISNA(VLOOKUP(Журналисты!$B45,'15'!$B$2:$C$400,2,0))=TRUE,0,VLOOKUP(Журналисты!$B45,'15'!$B$2:$C$400,2,0))</f>
        <v>33200000</v>
      </c>
      <c r="I45" s="37">
        <f t="shared" si="3"/>
        <v>38725000</v>
      </c>
      <c r="K45" s="39">
        <f t="shared" si="1"/>
        <v>4</v>
      </c>
      <c r="M45" s="38" t="str">
        <f t="shared" si="2"/>
        <v>gobul</v>
      </c>
    </row>
    <row r="46" spans="1:13" ht="15">
      <c r="A46" s="46">
        <f>COUNTIFS(B$3:B$1130,B46)</f>
        <v>1</v>
      </c>
      <c r="B46" s="35" t="s">
        <v>633</v>
      </c>
      <c r="C46" s="47">
        <f>IF(ISNA(VLOOKUP(Журналисты!$B46,'10'!$B$2:$C$400,2,0))=TRUE,0,VLOOKUP(Журналисты!$B46,'10'!$B$2:$C$400,2,0))</f>
        <v>0</v>
      </c>
      <c r="D46" s="47">
        <f>IF(ISNA(VLOOKUP(Журналисты!$B46,'11'!$B$2:$C$400,2,0))=TRUE,0,VLOOKUP(Журналисты!$B46,'11'!$B$2:$C$400,2,0))</f>
        <v>0</v>
      </c>
      <c r="E46" s="47">
        <f>IF(ISNA(VLOOKUP(Журналисты!$B46,'12'!$B$2:$C$400,2,0))=TRUE,0,VLOOKUP(Журналисты!$B46,'12'!$B$2:$C$400,2,0))</f>
        <v>0</v>
      </c>
      <c r="F46" s="47">
        <f>IF(ISNA(VLOOKUP(Журналисты!$B46,'13'!$B$2:$C$400,2,0))=TRUE,0,VLOOKUP(Журналисты!$B46,'13'!$B$2:$C$400,2,0))</f>
        <v>6600000</v>
      </c>
      <c r="G46" s="47">
        <f>IF(ISNA(VLOOKUP(Журналисты!$B46,'14'!$B$2:$C$400,2,0))=TRUE,0,VLOOKUP(Журналисты!$B46,'14'!$B$2:$C$400,2,0))</f>
        <v>21800000</v>
      </c>
      <c r="H46" s="47">
        <f>IF(ISNA(VLOOKUP(Журналисты!$B46,'15'!$B$2:$C$400,2,0))=TRUE,0,VLOOKUP(Журналисты!$B46,'15'!$B$2:$C$400,2,0))</f>
        <v>14000000</v>
      </c>
      <c r="I46" s="37">
        <f t="shared" si="3"/>
        <v>42400000</v>
      </c>
      <c r="K46" s="39">
        <f t="shared" si="1"/>
        <v>3</v>
      </c>
      <c r="M46" s="38" t="str">
        <f t="shared" si="2"/>
        <v>НиКиТоС 1995</v>
      </c>
    </row>
    <row r="47" spans="1:13" ht="15">
      <c r="A47" s="46">
        <f>COUNTIFS(B$3:B$1130,B47)</f>
        <v>1</v>
      </c>
      <c r="B47" s="35" t="s">
        <v>543</v>
      </c>
      <c r="C47" s="47">
        <f>IF(ISNA(VLOOKUP(Журналисты!$B47,'10'!$B$2:$C$400,2,0))=TRUE,0,VLOOKUP(Журналисты!$B47,'10'!$B$2:$C$400,2,0))</f>
        <v>0</v>
      </c>
      <c r="D47" s="47">
        <f>IF(ISNA(VLOOKUP(Журналисты!$B47,'11'!$B$2:$C$400,2,0))=TRUE,0,VLOOKUP(Журналисты!$B47,'11'!$B$2:$C$400,2,0))</f>
        <v>0</v>
      </c>
      <c r="E47" s="47">
        <f>IF(ISNA(VLOOKUP(Журналисты!$B47,'12'!$B$2:$C$400,2,0))=TRUE,0,VLOOKUP(Журналисты!$B47,'12'!$B$2:$C$400,2,0))</f>
        <v>1300000</v>
      </c>
      <c r="F47" s="47">
        <f>IF(ISNA(VLOOKUP(Журналисты!$B47,'13'!$B$2:$C$400,2,0))=TRUE,0,VLOOKUP(Журналисты!$B47,'13'!$B$2:$C$400,2,0))</f>
        <v>0</v>
      </c>
      <c r="G47" s="47">
        <f>IF(ISNA(VLOOKUP(Журналисты!$B47,'14'!$B$2:$C$400,2,0))=TRUE,0,VLOOKUP(Журналисты!$B47,'14'!$B$2:$C$400,2,0))</f>
        <v>0</v>
      </c>
      <c r="H47" s="47">
        <f>IF(ISNA(VLOOKUP(Журналисты!$B47,'15'!$B$2:$C$400,2,0))=TRUE,0,VLOOKUP(Журналисты!$B47,'15'!$B$2:$C$400,2,0))</f>
        <v>30500000</v>
      </c>
      <c r="I47" s="37">
        <f t="shared" si="3"/>
        <v>31800000</v>
      </c>
      <c r="K47" s="39">
        <f t="shared" si="1"/>
        <v>2</v>
      </c>
      <c r="M47" s="38" t="str">
        <f t="shared" si="2"/>
        <v>dmitri28</v>
      </c>
    </row>
    <row r="48" spans="1:13" ht="15">
      <c r="A48" s="46">
        <f>COUNTIFS(B$3:B$1130,B48)</f>
        <v>1</v>
      </c>
      <c r="B48" s="35" t="s">
        <v>862</v>
      </c>
      <c r="C48" s="47">
        <f>IF(ISNA(VLOOKUP(Журналисты!$B48,'10'!$B$2:$C$400,2,0))=TRUE,0,VLOOKUP(Журналисты!$B48,'10'!$B$2:$C$400,2,0))</f>
        <v>0</v>
      </c>
      <c r="D48" s="47">
        <f>IF(ISNA(VLOOKUP(Журналисты!$B48,'11'!$B$2:$C$400,2,0))=TRUE,0,VLOOKUP(Журналисты!$B48,'11'!$B$2:$C$400,2,0))</f>
        <v>0</v>
      </c>
      <c r="E48" s="47">
        <f>IF(ISNA(VLOOKUP(Журналисты!$B48,'12'!$B$2:$C$400,2,0))=TRUE,0,VLOOKUP(Журналисты!$B48,'12'!$B$2:$C$400,2,0))</f>
        <v>0</v>
      </c>
      <c r="F48" s="47">
        <f>IF(ISNA(VLOOKUP(Журналисты!$B48,'13'!$B$2:$C$400,2,0))=TRUE,0,VLOOKUP(Журналисты!$B48,'13'!$B$2:$C$400,2,0))</f>
        <v>0</v>
      </c>
      <c r="G48" s="47">
        <f>IF(ISNA(VLOOKUP(Журналисты!$B48,'14'!$B$2:$C$400,2,0))=TRUE,0,VLOOKUP(Журналисты!$B48,'14'!$B$2:$C$400,2,0))</f>
        <v>0</v>
      </c>
      <c r="H48" s="47">
        <f>IF(ISNA(VLOOKUP(Журналисты!$B48,'15'!$B$2:$C$400,2,0))=TRUE,0,VLOOKUP(Журналисты!$B48,'15'!$B$2:$C$400,2,0))</f>
        <v>28600000</v>
      </c>
      <c r="I48" s="37">
        <f t="shared" si="3"/>
        <v>28600000</v>
      </c>
      <c r="K48" s="39">
        <f t="shared" si="1"/>
        <v>1</v>
      </c>
      <c r="M48" s="38" t="str">
        <f t="shared" si="2"/>
        <v>KonigZavuLon</v>
      </c>
    </row>
    <row r="49" spans="1:13" ht="15">
      <c r="A49" s="46">
        <f>COUNTIFS(B$3:B$1130,B49)</f>
        <v>1</v>
      </c>
      <c r="B49" s="35" t="s">
        <v>863</v>
      </c>
      <c r="C49" s="47">
        <f>IF(ISNA(VLOOKUP(Журналисты!$B49,'10'!$B$2:$C$400,2,0))=TRUE,0,VLOOKUP(Журналисты!$B49,'10'!$B$2:$C$400,2,0))</f>
        <v>0</v>
      </c>
      <c r="D49" s="47">
        <f>IF(ISNA(VLOOKUP(Журналисты!$B49,'11'!$B$2:$C$400,2,0))=TRUE,0,VLOOKUP(Журналисты!$B49,'11'!$B$2:$C$400,2,0))</f>
        <v>0</v>
      </c>
      <c r="E49" s="47">
        <f>IF(ISNA(VLOOKUP(Журналисты!$B49,'12'!$B$2:$C$400,2,0))=TRUE,0,VLOOKUP(Журналисты!$B49,'12'!$B$2:$C$400,2,0))</f>
        <v>0</v>
      </c>
      <c r="F49" s="47">
        <f>IF(ISNA(VLOOKUP(Журналисты!$B49,'13'!$B$2:$C$400,2,0))=TRUE,0,VLOOKUP(Журналисты!$B49,'13'!$B$2:$C$400,2,0))</f>
        <v>0</v>
      </c>
      <c r="G49" s="47">
        <f>IF(ISNA(VLOOKUP(Журналисты!$B49,'14'!$B$2:$C$400,2,0))=TRUE,0,VLOOKUP(Журналисты!$B49,'14'!$B$2:$C$400,2,0))</f>
        <v>0</v>
      </c>
      <c r="H49" s="47">
        <f>IF(ISNA(VLOOKUP(Журналисты!$B49,'15'!$B$2:$C$400,2,0))=TRUE,0,VLOOKUP(Журналисты!$B49,'15'!$B$2:$C$400,2,0))</f>
        <v>28500000</v>
      </c>
      <c r="I49" s="37">
        <f t="shared" si="3"/>
        <v>28500000</v>
      </c>
      <c r="K49" s="39">
        <f t="shared" si="1"/>
        <v>1</v>
      </c>
      <c r="M49" s="38" t="str">
        <f t="shared" si="2"/>
        <v>shurik-amigo</v>
      </c>
    </row>
    <row r="50" spans="1:13" ht="15">
      <c r="A50" s="46">
        <f>COUNTIFS(B$3:B$1130,B50)</f>
        <v>1</v>
      </c>
      <c r="B50" s="35" t="s">
        <v>542</v>
      </c>
      <c r="C50" s="47">
        <f>IF(ISNA(VLOOKUP(Журналисты!$B50,'10'!$B$2:$C$400,2,0))=TRUE,0,VLOOKUP(Журналисты!$B50,'10'!$B$2:$C$400,2,0))</f>
        <v>0</v>
      </c>
      <c r="D50" s="47">
        <f>IF(ISNA(VLOOKUP(Журналисты!$B50,'11'!$B$2:$C$400,2,0))=TRUE,0,VLOOKUP(Журналисты!$B50,'11'!$B$2:$C$400,2,0))</f>
        <v>0</v>
      </c>
      <c r="E50" s="47">
        <f>IF(ISNA(VLOOKUP(Журналисты!$B50,'12'!$B$2:$C$400,2,0))=TRUE,0,VLOOKUP(Журналисты!$B50,'12'!$B$2:$C$400,2,0))</f>
        <v>1300000</v>
      </c>
      <c r="F50" s="47">
        <f>IF(ISNA(VLOOKUP(Журналисты!$B50,'13'!$B$2:$C$400,2,0))=TRUE,0,VLOOKUP(Журналисты!$B50,'13'!$B$2:$C$400,2,0))</f>
        <v>0</v>
      </c>
      <c r="G50" s="47">
        <f>IF(ISNA(VLOOKUP(Журналисты!$B50,'14'!$B$2:$C$400,2,0))=TRUE,0,VLOOKUP(Журналисты!$B50,'14'!$B$2:$C$400,2,0))</f>
        <v>2600000</v>
      </c>
      <c r="H50" s="47">
        <f>IF(ISNA(VLOOKUP(Журналисты!$B50,'15'!$B$2:$C$400,2,0))=TRUE,0,VLOOKUP(Журналисты!$B50,'15'!$B$2:$C$400,2,0))</f>
        <v>28100000</v>
      </c>
      <c r="I50" s="37">
        <f t="shared" si="3"/>
        <v>32000000</v>
      </c>
      <c r="K50" s="39">
        <f t="shared" si="1"/>
        <v>3</v>
      </c>
      <c r="M50" s="38" t="str">
        <f t="shared" si="2"/>
        <v>Firrel</v>
      </c>
    </row>
    <row r="51" spans="1:13" ht="15">
      <c r="A51" s="46">
        <f>COUNTIFS(B$3:B$1130,B51)</f>
        <v>1</v>
      </c>
      <c r="B51" s="35" t="s">
        <v>864</v>
      </c>
      <c r="C51" s="47">
        <f>IF(ISNA(VLOOKUP(Журналисты!$B51,'10'!$B$2:$C$400,2,0))=TRUE,0,VLOOKUP(Журналисты!$B51,'10'!$B$2:$C$400,2,0))</f>
        <v>0</v>
      </c>
      <c r="D51" s="47">
        <f>IF(ISNA(VLOOKUP(Журналисты!$B51,'11'!$B$2:$C$400,2,0))=TRUE,0,VLOOKUP(Журналисты!$B51,'11'!$B$2:$C$400,2,0))</f>
        <v>0</v>
      </c>
      <c r="E51" s="47">
        <f>IF(ISNA(VLOOKUP(Журналисты!$B51,'12'!$B$2:$C$400,2,0))=TRUE,0,VLOOKUP(Журналисты!$B51,'12'!$B$2:$C$400,2,0))</f>
        <v>0</v>
      </c>
      <c r="F51" s="47">
        <f>IF(ISNA(VLOOKUP(Журналисты!$B51,'13'!$B$2:$C$400,2,0))=TRUE,0,VLOOKUP(Журналисты!$B51,'13'!$B$2:$C$400,2,0))</f>
        <v>0</v>
      </c>
      <c r="G51" s="47">
        <f>IF(ISNA(VLOOKUP(Журналисты!$B51,'14'!$B$2:$C$400,2,0))=TRUE,0,VLOOKUP(Журналисты!$B51,'14'!$B$2:$C$400,2,0))</f>
        <v>0</v>
      </c>
      <c r="H51" s="47">
        <f>IF(ISNA(VLOOKUP(Журналисты!$B51,'15'!$B$2:$C$400,2,0))=TRUE,0,VLOOKUP(Журналисты!$B51,'15'!$B$2:$C$400,2,0))</f>
        <v>27900000</v>
      </c>
      <c r="I51" s="37">
        <f t="shared" si="3"/>
        <v>27900000</v>
      </c>
      <c r="K51" s="39">
        <f t="shared" si="1"/>
        <v>1</v>
      </c>
      <c r="M51" s="38" t="str">
        <f t="shared" si="2"/>
        <v>Вещий Олег</v>
      </c>
    </row>
    <row r="52" spans="1:13" ht="15">
      <c r="A52" s="46">
        <f>COUNTIFS(B$3:B$1130,B52)</f>
        <v>1</v>
      </c>
      <c r="B52" s="35" t="s">
        <v>865</v>
      </c>
      <c r="C52" s="47">
        <f>IF(ISNA(VLOOKUP(Журналисты!$B52,'10'!$B$2:$C$400,2,0))=TRUE,0,VLOOKUP(Журналисты!$B52,'10'!$B$2:$C$400,2,0))</f>
        <v>0</v>
      </c>
      <c r="D52" s="47">
        <f>IF(ISNA(VLOOKUP(Журналисты!$B52,'11'!$B$2:$C$400,2,0))=TRUE,0,VLOOKUP(Журналисты!$B52,'11'!$B$2:$C$400,2,0))</f>
        <v>0</v>
      </c>
      <c r="E52" s="47">
        <f>IF(ISNA(VLOOKUP(Журналисты!$B52,'12'!$B$2:$C$400,2,0))=TRUE,0,VLOOKUP(Журналисты!$B52,'12'!$B$2:$C$400,2,0))</f>
        <v>0</v>
      </c>
      <c r="F52" s="47">
        <f>IF(ISNA(VLOOKUP(Журналисты!$B52,'13'!$B$2:$C$400,2,0))=TRUE,0,VLOOKUP(Журналисты!$B52,'13'!$B$2:$C$400,2,0))</f>
        <v>0</v>
      </c>
      <c r="G52" s="47">
        <f>IF(ISNA(VLOOKUP(Журналисты!$B52,'14'!$B$2:$C$400,2,0))=TRUE,0,VLOOKUP(Журналисты!$B52,'14'!$B$2:$C$400,2,0))</f>
        <v>0</v>
      </c>
      <c r="H52" s="47">
        <f>IF(ISNA(VLOOKUP(Журналисты!$B52,'15'!$B$2:$C$400,2,0))=TRUE,0,VLOOKUP(Журналисты!$B52,'15'!$B$2:$C$400,2,0))</f>
        <v>27100000</v>
      </c>
      <c r="I52" s="37">
        <f t="shared" si="3"/>
        <v>27100000</v>
      </c>
      <c r="K52" s="39">
        <f t="shared" si="1"/>
        <v>1</v>
      </c>
      <c r="M52" s="38" t="str">
        <f t="shared" si="2"/>
        <v>гомер 75</v>
      </c>
    </row>
    <row r="53" spans="1:13" ht="15">
      <c r="A53" s="46">
        <f>COUNTIFS(B$3:B$1130,B53)</f>
        <v>1</v>
      </c>
      <c r="B53" s="35" t="s">
        <v>615</v>
      </c>
      <c r="C53" s="47">
        <f>IF(ISNA(VLOOKUP(Журналисты!$B53,'10'!$B$2:$C$400,2,0))=TRUE,0,VLOOKUP(Журналисты!$B53,'10'!$B$2:$C$400,2,0))</f>
        <v>0</v>
      </c>
      <c r="D53" s="47">
        <f>IF(ISNA(VLOOKUP(Журналисты!$B53,'11'!$B$2:$C$400,2,0))=TRUE,0,VLOOKUP(Журналисты!$B53,'11'!$B$2:$C$400,2,0))</f>
        <v>0</v>
      </c>
      <c r="E53" s="47">
        <f>IF(ISNA(VLOOKUP(Журналисты!$B53,'12'!$B$2:$C$400,2,0))=TRUE,0,VLOOKUP(Журналисты!$B53,'12'!$B$2:$C$400,2,0))</f>
        <v>0</v>
      </c>
      <c r="F53" s="47">
        <f>IF(ISNA(VLOOKUP(Журналисты!$B53,'13'!$B$2:$C$400,2,0))=TRUE,0,VLOOKUP(Журналисты!$B53,'13'!$B$2:$C$400,2,0))</f>
        <v>11700000</v>
      </c>
      <c r="G53" s="47">
        <f>IF(ISNA(VLOOKUP(Журналисты!$B53,'14'!$B$2:$C$400,2,0))=TRUE,0,VLOOKUP(Журналисты!$B53,'14'!$B$2:$C$400,2,0))</f>
        <v>6200000</v>
      </c>
      <c r="H53" s="47">
        <f>IF(ISNA(VLOOKUP(Журналисты!$B53,'15'!$B$2:$C$400,2,0))=TRUE,0,VLOOKUP(Журналисты!$B53,'15'!$B$2:$C$400,2,0))</f>
        <v>26700000</v>
      </c>
      <c r="I53" s="37">
        <f t="shared" si="3"/>
        <v>44600000</v>
      </c>
      <c r="K53" s="39">
        <f t="shared" si="1"/>
        <v>3</v>
      </c>
      <c r="M53" s="38" t="str">
        <f t="shared" si="2"/>
        <v>RAMN</v>
      </c>
    </row>
    <row r="54" spans="1:13" ht="15">
      <c r="A54" s="46">
        <f>COUNTIFS(B$3:B$1130,B54)</f>
        <v>1</v>
      </c>
      <c r="B54" s="35" t="s">
        <v>866</v>
      </c>
      <c r="C54" s="47">
        <f>IF(ISNA(VLOOKUP(Журналисты!$B54,'10'!$B$2:$C$400,2,0))=TRUE,0,VLOOKUP(Журналисты!$B54,'10'!$B$2:$C$400,2,0))</f>
        <v>0</v>
      </c>
      <c r="D54" s="47">
        <f>IF(ISNA(VLOOKUP(Журналисты!$B54,'11'!$B$2:$C$400,2,0))=TRUE,0,VLOOKUP(Журналисты!$B54,'11'!$B$2:$C$400,2,0))</f>
        <v>0</v>
      </c>
      <c r="E54" s="47">
        <f>IF(ISNA(VLOOKUP(Журналисты!$B54,'12'!$B$2:$C$400,2,0))=TRUE,0,VLOOKUP(Журналисты!$B54,'12'!$B$2:$C$400,2,0))</f>
        <v>0</v>
      </c>
      <c r="F54" s="47">
        <f>IF(ISNA(VLOOKUP(Журналисты!$B54,'13'!$B$2:$C$400,2,0))=TRUE,0,VLOOKUP(Журналисты!$B54,'13'!$B$2:$C$400,2,0))</f>
        <v>0</v>
      </c>
      <c r="G54" s="47">
        <f>IF(ISNA(VLOOKUP(Журналисты!$B54,'14'!$B$2:$C$400,2,0))=TRUE,0,VLOOKUP(Журналисты!$B54,'14'!$B$2:$C$400,2,0))</f>
        <v>0</v>
      </c>
      <c r="H54" s="47">
        <f>IF(ISNA(VLOOKUP(Журналисты!$B54,'15'!$B$2:$C$400,2,0))=TRUE,0,VLOOKUP(Журналисты!$B54,'15'!$B$2:$C$400,2,0))</f>
        <v>26000000</v>
      </c>
      <c r="I54" s="37">
        <f t="shared" si="3"/>
        <v>26000000</v>
      </c>
      <c r="K54" s="39">
        <f t="shared" si="1"/>
        <v>1</v>
      </c>
      <c r="M54" s="38" t="str">
        <f t="shared" si="2"/>
        <v>Аутсайдер</v>
      </c>
    </row>
    <row r="55" spans="1:13" ht="15">
      <c r="A55" s="46">
        <f>COUNTIFS(B$3:B$1130,B55)</f>
        <v>1</v>
      </c>
      <c r="B55" s="35" t="s">
        <v>867</v>
      </c>
      <c r="C55" s="47">
        <f>IF(ISNA(VLOOKUP(Журналисты!$B55,'10'!$B$2:$C$400,2,0))=TRUE,0,VLOOKUP(Журналисты!$B55,'10'!$B$2:$C$400,2,0))</f>
        <v>0</v>
      </c>
      <c r="D55" s="47">
        <f>IF(ISNA(VLOOKUP(Журналисты!$B55,'11'!$B$2:$C$400,2,0))=TRUE,0,VLOOKUP(Журналисты!$B55,'11'!$B$2:$C$400,2,0))</f>
        <v>0</v>
      </c>
      <c r="E55" s="47">
        <f>IF(ISNA(VLOOKUP(Журналисты!$B55,'12'!$B$2:$C$400,2,0))=TRUE,0,VLOOKUP(Журналисты!$B55,'12'!$B$2:$C$400,2,0))</f>
        <v>0</v>
      </c>
      <c r="F55" s="47">
        <f>IF(ISNA(VLOOKUP(Журналисты!$B55,'13'!$B$2:$C$400,2,0))=TRUE,0,VLOOKUP(Журналисты!$B55,'13'!$B$2:$C$400,2,0))</f>
        <v>0</v>
      </c>
      <c r="G55" s="47">
        <f>IF(ISNA(VLOOKUP(Журналисты!$B55,'14'!$B$2:$C$400,2,0))=TRUE,0,VLOOKUP(Журналисты!$B55,'14'!$B$2:$C$400,2,0))</f>
        <v>0</v>
      </c>
      <c r="H55" s="47">
        <f>IF(ISNA(VLOOKUP(Журналисты!$B55,'15'!$B$2:$C$400,2,0))=TRUE,0,VLOOKUP(Журналисты!$B55,'15'!$B$2:$C$400,2,0))</f>
        <v>25500000</v>
      </c>
      <c r="I55" s="37">
        <f t="shared" si="3"/>
        <v>25500000</v>
      </c>
      <c r="K55" s="39">
        <f t="shared" si="1"/>
        <v>1</v>
      </c>
      <c r="M55" s="38" t="str">
        <f t="shared" si="2"/>
        <v>Corso</v>
      </c>
    </row>
    <row r="56" spans="1:13" ht="15">
      <c r="A56" s="46">
        <f>COUNTIFS(B$3:B$1130,B56)</f>
        <v>1</v>
      </c>
      <c r="B56" s="35" t="s">
        <v>868</v>
      </c>
      <c r="C56" s="47">
        <f>IF(ISNA(VLOOKUP(Журналисты!$B56,'10'!$B$2:$C$400,2,0))=TRUE,0,VLOOKUP(Журналисты!$B56,'10'!$B$2:$C$400,2,0))</f>
        <v>0</v>
      </c>
      <c r="D56" s="47">
        <f>IF(ISNA(VLOOKUP(Журналисты!$B56,'11'!$B$2:$C$400,2,0))=TRUE,0,VLOOKUP(Журналисты!$B56,'11'!$B$2:$C$400,2,0))</f>
        <v>0</v>
      </c>
      <c r="E56" s="47">
        <f>IF(ISNA(VLOOKUP(Журналисты!$B56,'12'!$B$2:$C$400,2,0))=TRUE,0,VLOOKUP(Журналисты!$B56,'12'!$B$2:$C$400,2,0))</f>
        <v>0</v>
      </c>
      <c r="F56" s="47">
        <f>IF(ISNA(VLOOKUP(Журналисты!$B56,'13'!$B$2:$C$400,2,0))=TRUE,0,VLOOKUP(Журналисты!$B56,'13'!$B$2:$C$400,2,0))</f>
        <v>0</v>
      </c>
      <c r="G56" s="47">
        <f>IF(ISNA(VLOOKUP(Журналисты!$B56,'14'!$B$2:$C$400,2,0))=TRUE,0,VLOOKUP(Журналисты!$B56,'14'!$B$2:$C$400,2,0))</f>
        <v>0</v>
      </c>
      <c r="H56" s="47">
        <f>IF(ISNA(VLOOKUP(Журналисты!$B56,'15'!$B$2:$C$400,2,0))=TRUE,0,VLOOKUP(Журналисты!$B56,'15'!$B$2:$C$400,2,0))</f>
        <v>25300000</v>
      </c>
      <c r="I56" s="37">
        <f t="shared" si="3"/>
        <v>25300000</v>
      </c>
      <c r="K56" s="39">
        <f t="shared" si="1"/>
        <v>1</v>
      </c>
      <c r="M56" s="38" t="str">
        <f t="shared" si="2"/>
        <v>fet1381</v>
      </c>
    </row>
    <row r="57" spans="1:13" ht="15">
      <c r="A57" s="46">
        <f>COUNTIFS(B$3:B$1130,B57)</f>
        <v>1</v>
      </c>
      <c r="B57" s="35" t="s">
        <v>814</v>
      </c>
      <c r="C57" s="47">
        <f>IF(ISNA(VLOOKUP(Журналисты!$B57,'10'!$B$2:$C$400,2,0))=TRUE,0,VLOOKUP(Журналисты!$B57,'10'!$B$2:$C$400,2,0))</f>
        <v>0</v>
      </c>
      <c r="D57" s="47">
        <f>IF(ISNA(VLOOKUP(Журналисты!$B57,'11'!$B$2:$C$400,2,0))=TRUE,0,VLOOKUP(Журналисты!$B57,'11'!$B$2:$C$400,2,0))</f>
        <v>0</v>
      </c>
      <c r="E57" s="47">
        <f>IF(ISNA(VLOOKUP(Журналисты!$B57,'12'!$B$2:$C$400,2,0))=TRUE,0,VLOOKUP(Журналисты!$B57,'12'!$B$2:$C$400,2,0))</f>
        <v>0</v>
      </c>
      <c r="F57" s="47">
        <f>IF(ISNA(VLOOKUP(Журналисты!$B57,'13'!$B$2:$C$400,2,0))=TRUE,0,VLOOKUP(Журналисты!$B57,'13'!$B$2:$C$400,2,0))</f>
        <v>0</v>
      </c>
      <c r="G57" s="47">
        <f>IF(ISNA(VLOOKUP(Журналисты!$B57,'14'!$B$2:$C$400,2,0))=TRUE,0,VLOOKUP(Журналисты!$B57,'14'!$B$2:$C$400,2,0))</f>
        <v>2000000</v>
      </c>
      <c r="H57" s="47">
        <f>IF(ISNA(VLOOKUP(Журналисты!$B57,'15'!$B$2:$C$400,2,0))=TRUE,0,VLOOKUP(Журналисты!$B57,'15'!$B$2:$C$400,2,0))</f>
        <v>25100000</v>
      </c>
      <c r="I57" s="37">
        <f t="shared" si="3"/>
        <v>27100000</v>
      </c>
      <c r="K57" s="39">
        <f t="shared" si="1"/>
        <v>2</v>
      </c>
      <c r="M57" s="38" t="str">
        <f t="shared" si="2"/>
        <v>Beckham-87</v>
      </c>
    </row>
    <row r="58" spans="1:13" ht="15">
      <c r="A58" s="46">
        <f>COUNTIFS(B$3:B$1130,B58)</f>
        <v>1</v>
      </c>
      <c r="B58" s="35" t="s">
        <v>391</v>
      </c>
      <c r="C58" s="47">
        <f>IF(ISNA(VLOOKUP(Журналисты!$B58,'10'!$B$2:$C$400,2,0))=TRUE,0,VLOOKUP(Журналисты!$B58,'10'!$B$2:$C$400,2,0))</f>
        <v>0</v>
      </c>
      <c r="D58" s="47">
        <f>IF(ISNA(VLOOKUP(Журналисты!$B58,'11'!$B$2:$C$400,2,0))=TRUE,0,VLOOKUP(Журналисты!$B58,'11'!$B$2:$C$400,2,0))</f>
        <v>0</v>
      </c>
      <c r="E58" s="47">
        <f>IF(ISNA(VLOOKUP(Журналисты!$B58,'12'!$B$2:$C$400,2,0))=TRUE,0,VLOOKUP(Журналисты!$B58,'12'!$B$2:$C$400,2,0))</f>
        <v>18700000</v>
      </c>
      <c r="F58" s="47">
        <f>IF(ISNA(VLOOKUP(Журналисты!$B58,'13'!$B$2:$C$400,2,0))=TRUE,0,VLOOKUP(Журналисты!$B58,'13'!$B$2:$C$400,2,0))</f>
        <v>10700000</v>
      </c>
      <c r="G58" s="47">
        <f>IF(ISNA(VLOOKUP(Журналисты!$B58,'14'!$B$2:$C$400,2,0))=TRUE,0,VLOOKUP(Журналисты!$B58,'14'!$B$2:$C$400,2,0))</f>
        <v>34900000</v>
      </c>
      <c r="H58" s="47">
        <f>IF(ISNA(VLOOKUP(Журналисты!$B58,'15'!$B$2:$C$400,2,0))=TRUE,0,VLOOKUP(Журналисты!$B58,'15'!$B$2:$C$400,2,0))</f>
        <v>24600000</v>
      </c>
      <c r="I58" s="37">
        <f t="shared" si="3"/>
        <v>88900000</v>
      </c>
      <c r="K58" s="39">
        <f t="shared" si="1"/>
        <v>4</v>
      </c>
      <c r="M58" s="38" t="str">
        <f t="shared" si="2"/>
        <v>Salerno</v>
      </c>
    </row>
    <row r="59" spans="1:13" ht="15">
      <c r="A59" s="46">
        <f>COUNTIFS(B$3:B$1130,B59)</f>
        <v>1</v>
      </c>
      <c r="B59" s="35" t="s">
        <v>751</v>
      </c>
      <c r="C59" s="47">
        <f>IF(ISNA(VLOOKUP(Журналисты!$B59,'10'!$B$2:$C$400,2,0))=TRUE,0,VLOOKUP(Журналисты!$B59,'10'!$B$2:$C$400,2,0))</f>
        <v>0</v>
      </c>
      <c r="D59" s="47">
        <f>IF(ISNA(VLOOKUP(Журналисты!$B59,'11'!$B$2:$C$400,2,0))=TRUE,0,VLOOKUP(Журналисты!$B59,'11'!$B$2:$C$400,2,0))</f>
        <v>0</v>
      </c>
      <c r="E59" s="47">
        <f>IF(ISNA(VLOOKUP(Журналисты!$B59,'12'!$B$2:$C$400,2,0))=TRUE,0,VLOOKUP(Журналисты!$B59,'12'!$B$2:$C$400,2,0))</f>
        <v>0</v>
      </c>
      <c r="F59" s="47">
        <f>IF(ISNA(VLOOKUP(Журналисты!$B59,'13'!$B$2:$C$400,2,0))=TRUE,0,VLOOKUP(Журналисты!$B59,'13'!$B$2:$C$400,2,0))</f>
        <v>0</v>
      </c>
      <c r="G59" s="47">
        <f>IF(ISNA(VLOOKUP(Журналисты!$B59,'14'!$B$2:$C$400,2,0))=TRUE,0,VLOOKUP(Журналисты!$B59,'14'!$B$2:$C$400,2,0))</f>
        <v>8600000</v>
      </c>
      <c r="H59" s="47">
        <f>IF(ISNA(VLOOKUP(Журналисты!$B59,'15'!$B$2:$C$400,2,0))=TRUE,0,VLOOKUP(Журналисты!$B59,'15'!$B$2:$C$400,2,0))</f>
        <v>23900000</v>
      </c>
      <c r="I59" s="37">
        <f t="shared" si="3"/>
        <v>32500000</v>
      </c>
      <c r="K59" s="39">
        <f t="shared" si="1"/>
        <v>2</v>
      </c>
      <c r="M59" s="38" t="str">
        <f t="shared" si="2"/>
        <v>veshiy</v>
      </c>
    </row>
    <row r="60" spans="1:13" ht="15">
      <c r="A60" s="46">
        <f>COUNTIFS(B$3:B$1130,B60)</f>
        <v>1</v>
      </c>
      <c r="B60" s="35" t="s">
        <v>869</v>
      </c>
      <c r="C60" s="47">
        <f>IF(ISNA(VLOOKUP(Журналисты!$B60,'10'!$B$2:$C$400,2,0))=TRUE,0,VLOOKUP(Журналисты!$B60,'10'!$B$2:$C$400,2,0))</f>
        <v>0</v>
      </c>
      <c r="D60" s="47">
        <f>IF(ISNA(VLOOKUP(Журналисты!$B60,'11'!$B$2:$C$400,2,0))=TRUE,0,VLOOKUP(Журналисты!$B60,'11'!$B$2:$C$400,2,0))</f>
        <v>0</v>
      </c>
      <c r="E60" s="47">
        <f>IF(ISNA(VLOOKUP(Журналисты!$B60,'12'!$B$2:$C$400,2,0))=TRUE,0,VLOOKUP(Журналисты!$B60,'12'!$B$2:$C$400,2,0))</f>
        <v>0</v>
      </c>
      <c r="F60" s="47">
        <f>IF(ISNA(VLOOKUP(Журналисты!$B60,'13'!$B$2:$C$400,2,0))=TRUE,0,VLOOKUP(Журналисты!$B60,'13'!$B$2:$C$400,2,0))</f>
        <v>0</v>
      </c>
      <c r="G60" s="47">
        <f>IF(ISNA(VLOOKUP(Журналисты!$B60,'14'!$B$2:$C$400,2,0))=TRUE,0,VLOOKUP(Журналисты!$B60,'14'!$B$2:$C$400,2,0))</f>
        <v>0</v>
      </c>
      <c r="H60" s="47">
        <f>IF(ISNA(VLOOKUP(Журналисты!$B60,'15'!$B$2:$C$400,2,0))=TRUE,0,VLOOKUP(Журналисты!$B60,'15'!$B$2:$C$400,2,0))</f>
        <v>23600000</v>
      </c>
      <c r="I60" s="37">
        <f t="shared" si="3"/>
        <v>23600000</v>
      </c>
      <c r="K60" s="39">
        <f t="shared" si="1"/>
        <v>1</v>
      </c>
      <c r="M60" s="38" t="str">
        <f t="shared" si="2"/>
        <v>mladshaya</v>
      </c>
    </row>
    <row r="61" spans="1:13" ht="15">
      <c r="A61" s="46">
        <f>COUNTIFS(B$3:B$1130,B61)</f>
        <v>1</v>
      </c>
      <c r="B61" s="35" t="s">
        <v>27</v>
      </c>
      <c r="C61" s="47">
        <f>IF(ISNA(VLOOKUP(Журналисты!$B61,'10'!$B$2:$C$400,2,0))=TRUE,0,VLOOKUP(Журналисты!$B61,'10'!$B$2:$C$400,2,0))</f>
        <v>48875000</v>
      </c>
      <c r="D61" s="47">
        <f>IF(ISNA(VLOOKUP(Журналисты!$B61,'11'!$B$2:$C$400,2,0))=TRUE,0,VLOOKUP(Журналисты!$B61,'11'!$B$2:$C$400,2,0))</f>
        <v>48875000</v>
      </c>
      <c r="E61" s="47">
        <f>IF(ISNA(VLOOKUP(Журналисты!$B61,'12'!$B$2:$C$400,2,0))=TRUE,0,VLOOKUP(Журналисты!$B61,'12'!$B$2:$C$400,2,0))</f>
        <v>78200000</v>
      </c>
      <c r="F61" s="47">
        <f>IF(ISNA(VLOOKUP(Журналисты!$B61,'13'!$B$2:$C$400,2,0))=TRUE,0,VLOOKUP(Журналисты!$B61,'13'!$B$2:$C$400,2,0))</f>
        <v>5300000</v>
      </c>
      <c r="G61" s="47">
        <f>IF(ISNA(VLOOKUP(Журналисты!$B61,'14'!$B$2:$C$400,2,0))=TRUE,0,VLOOKUP(Журналисты!$B61,'14'!$B$2:$C$400,2,0))</f>
        <v>5400000</v>
      </c>
      <c r="H61" s="47">
        <f>IF(ISNA(VLOOKUP(Журналисты!$B61,'15'!$B$2:$C$400,2,0))=TRUE,0,VLOOKUP(Журналисты!$B61,'15'!$B$2:$C$400,2,0))</f>
        <v>22500000</v>
      </c>
      <c r="I61" s="37">
        <f t="shared" si="3"/>
        <v>209150000</v>
      </c>
      <c r="K61" s="39">
        <f t="shared" si="1"/>
        <v>6</v>
      </c>
      <c r="M61" s="38" t="str">
        <f t="shared" si="2"/>
        <v>Торн-2</v>
      </c>
    </row>
    <row r="62" spans="1:13" ht="15">
      <c r="A62" s="46">
        <f>COUNTIFS(B$3:B$1130,B62)</f>
        <v>1</v>
      </c>
      <c r="B62" s="35" t="s">
        <v>870</v>
      </c>
      <c r="C62" s="47">
        <f>IF(ISNA(VLOOKUP(Журналисты!$B62,'10'!$B$2:$C$400,2,0))=TRUE,0,VLOOKUP(Журналисты!$B62,'10'!$B$2:$C$400,2,0))</f>
        <v>0</v>
      </c>
      <c r="D62" s="47">
        <f>IF(ISNA(VLOOKUP(Журналисты!$B62,'11'!$B$2:$C$400,2,0))=TRUE,0,VLOOKUP(Журналисты!$B62,'11'!$B$2:$C$400,2,0))</f>
        <v>0</v>
      </c>
      <c r="E62" s="47">
        <f>IF(ISNA(VLOOKUP(Журналисты!$B62,'12'!$B$2:$C$400,2,0))=TRUE,0,VLOOKUP(Журналисты!$B62,'12'!$B$2:$C$400,2,0))</f>
        <v>0</v>
      </c>
      <c r="F62" s="47">
        <f>IF(ISNA(VLOOKUP(Журналисты!$B62,'13'!$B$2:$C$400,2,0))=TRUE,0,VLOOKUP(Журналисты!$B62,'13'!$B$2:$C$400,2,0))</f>
        <v>0</v>
      </c>
      <c r="G62" s="47">
        <f>IF(ISNA(VLOOKUP(Журналисты!$B62,'14'!$B$2:$C$400,2,0))=TRUE,0,VLOOKUP(Журналисты!$B62,'14'!$B$2:$C$400,2,0))</f>
        <v>0</v>
      </c>
      <c r="H62" s="47">
        <f>IF(ISNA(VLOOKUP(Журналисты!$B62,'15'!$B$2:$C$400,2,0))=TRUE,0,VLOOKUP(Журналисты!$B62,'15'!$B$2:$C$400,2,0))</f>
        <v>22500000</v>
      </c>
      <c r="I62" s="37">
        <f t="shared" si="3"/>
        <v>22500000</v>
      </c>
      <c r="K62" s="39">
        <f t="shared" si="1"/>
        <v>1</v>
      </c>
      <c r="M62" s="38" t="str">
        <f t="shared" si="2"/>
        <v>Fortis</v>
      </c>
    </row>
    <row r="63" spans="1:13" ht="15">
      <c r="A63" s="46">
        <f>COUNTIFS(B$3:B$1130,B63)</f>
        <v>1</v>
      </c>
      <c r="B63" s="35" t="s">
        <v>621</v>
      </c>
      <c r="C63" s="47">
        <f>IF(ISNA(VLOOKUP(Журналисты!$B63,'10'!$B$2:$C$400,2,0))=TRUE,0,VLOOKUP(Журналисты!$B63,'10'!$B$2:$C$400,2,0))</f>
        <v>0</v>
      </c>
      <c r="D63" s="47">
        <f>IF(ISNA(VLOOKUP(Журналисты!$B63,'11'!$B$2:$C$400,2,0))=TRUE,0,VLOOKUP(Журналисты!$B63,'11'!$B$2:$C$400,2,0))</f>
        <v>0</v>
      </c>
      <c r="E63" s="47">
        <f>IF(ISNA(VLOOKUP(Журналисты!$B63,'12'!$B$2:$C$400,2,0))=TRUE,0,VLOOKUP(Журналисты!$B63,'12'!$B$2:$C$400,2,0))</f>
        <v>0</v>
      </c>
      <c r="F63" s="47">
        <f>IF(ISNA(VLOOKUP(Журналисты!$B63,'13'!$B$2:$C$400,2,0))=TRUE,0,VLOOKUP(Журналисты!$B63,'13'!$B$2:$C$400,2,0))</f>
        <v>9200000</v>
      </c>
      <c r="G63" s="47">
        <f>IF(ISNA(VLOOKUP(Журналисты!$B63,'14'!$B$2:$C$400,2,0))=TRUE,0,VLOOKUP(Журналисты!$B63,'14'!$B$2:$C$400,2,0))</f>
        <v>0</v>
      </c>
      <c r="H63" s="47">
        <f>IF(ISNA(VLOOKUP(Журналисты!$B63,'15'!$B$2:$C$400,2,0))=TRUE,0,VLOOKUP(Журналисты!$B63,'15'!$B$2:$C$400,2,0))</f>
        <v>21900000</v>
      </c>
      <c r="I63" s="37">
        <f t="shared" si="3"/>
        <v>31100000</v>
      </c>
      <c r="K63" s="39">
        <f t="shared" si="1"/>
        <v>2</v>
      </c>
      <c r="M63" s="38" t="str">
        <f t="shared" si="2"/>
        <v>ТОРВАЛЬД</v>
      </c>
    </row>
    <row r="64" spans="1:13" ht="15">
      <c r="A64" s="46">
        <f>COUNTIFS(B$3:B$1130,B64)</f>
        <v>1</v>
      </c>
      <c r="B64" s="35" t="s">
        <v>871</v>
      </c>
      <c r="C64" s="47">
        <f>IF(ISNA(VLOOKUP(Журналисты!$B64,'10'!$B$2:$C$400,2,0))=TRUE,0,VLOOKUP(Журналисты!$B64,'10'!$B$2:$C$400,2,0))</f>
        <v>0</v>
      </c>
      <c r="D64" s="47">
        <f>IF(ISNA(VLOOKUP(Журналисты!$B64,'11'!$B$2:$C$400,2,0))=TRUE,0,VLOOKUP(Журналисты!$B64,'11'!$B$2:$C$400,2,0))</f>
        <v>0</v>
      </c>
      <c r="E64" s="47">
        <f>IF(ISNA(VLOOKUP(Журналисты!$B64,'12'!$B$2:$C$400,2,0))=TRUE,0,VLOOKUP(Журналисты!$B64,'12'!$B$2:$C$400,2,0))</f>
        <v>0</v>
      </c>
      <c r="F64" s="47">
        <f>IF(ISNA(VLOOKUP(Журналисты!$B64,'13'!$B$2:$C$400,2,0))=TRUE,0,VLOOKUP(Журналисты!$B64,'13'!$B$2:$C$400,2,0))</f>
        <v>0</v>
      </c>
      <c r="G64" s="47">
        <f>IF(ISNA(VLOOKUP(Журналисты!$B64,'14'!$B$2:$C$400,2,0))=TRUE,0,VLOOKUP(Журналисты!$B64,'14'!$B$2:$C$400,2,0))</f>
        <v>0</v>
      </c>
      <c r="H64" s="47">
        <f>IF(ISNA(VLOOKUP(Журналисты!$B64,'15'!$B$2:$C$400,2,0))=TRUE,0,VLOOKUP(Журналисты!$B64,'15'!$B$2:$C$400,2,0))</f>
        <v>21700000</v>
      </c>
      <c r="I64" s="37">
        <f t="shared" si="3"/>
        <v>21700000</v>
      </c>
      <c r="K64" s="39">
        <f t="shared" si="1"/>
        <v>1</v>
      </c>
      <c r="M64" s="38" t="str">
        <f t="shared" si="2"/>
        <v>Сяра</v>
      </c>
    </row>
    <row r="65" spans="1:13" ht="15">
      <c r="A65" s="46">
        <f>COUNTIFS(B$3:B$1130,B65)</f>
        <v>1</v>
      </c>
      <c r="B65" s="35" t="s">
        <v>872</v>
      </c>
      <c r="C65" s="47">
        <f>IF(ISNA(VLOOKUP(Журналисты!$B65,'10'!$B$2:$C$400,2,0))=TRUE,0,VLOOKUP(Журналисты!$B65,'10'!$B$2:$C$400,2,0))</f>
        <v>0</v>
      </c>
      <c r="D65" s="47">
        <f>IF(ISNA(VLOOKUP(Журналисты!$B65,'11'!$B$2:$C$400,2,0))=TRUE,0,VLOOKUP(Журналисты!$B65,'11'!$B$2:$C$400,2,0))</f>
        <v>0</v>
      </c>
      <c r="E65" s="47">
        <f>IF(ISNA(VLOOKUP(Журналисты!$B65,'12'!$B$2:$C$400,2,0))=TRUE,0,VLOOKUP(Журналисты!$B65,'12'!$B$2:$C$400,2,0))</f>
        <v>0</v>
      </c>
      <c r="F65" s="47">
        <f>IF(ISNA(VLOOKUP(Журналисты!$B65,'13'!$B$2:$C$400,2,0))=TRUE,0,VLOOKUP(Журналисты!$B65,'13'!$B$2:$C$400,2,0))</f>
        <v>0</v>
      </c>
      <c r="G65" s="47">
        <f>IF(ISNA(VLOOKUP(Журналисты!$B65,'14'!$B$2:$C$400,2,0))=TRUE,0,VLOOKUP(Журналисты!$B65,'14'!$B$2:$C$400,2,0))</f>
        <v>0</v>
      </c>
      <c r="H65" s="47">
        <f>IF(ISNA(VLOOKUP(Журналисты!$B65,'15'!$B$2:$C$400,2,0))=TRUE,0,VLOOKUP(Журналисты!$B65,'15'!$B$2:$C$400,2,0))</f>
        <v>20700000</v>
      </c>
      <c r="I65" s="37">
        <f t="shared" si="3"/>
        <v>20700000</v>
      </c>
      <c r="K65" s="39">
        <f t="shared" si="1"/>
        <v>1</v>
      </c>
      <c r="M65" s="38" t="str">
        <f t="shared" si="2"/>
        <v>Andolekis</v>
      </c>
    </row>
    <row r="66" spans="1:13" ht="15">
      <c r="A66" s="46">
        <f>COUNTIFS(B$3:B$1130,B66)</f>
        <v>1</v>
      </c>
      <c r="B66" s="35" t="s">
        <v>873</v>
      </c>
      <c r="C66" s="47">
        <f>IF(ISNA(VLOOKUP(Журналисты!$B66,'10'!$B$2:$C$400,2,0))=TRUE,0,VLOOKUP(Журналисты!$B66,'10'!$B$2:$C$400,2,0))</f>
        <v>0</v>
      </c>
      <c r="D66" s="47">
        <f>IF(ISNA(VLOOKUP(Журналисты!$B66,'11'!$B$2:$C$400,2,0))=TRUE,0,VLOOKUP(Журналисты!$B66,'11'!$B$2:$C$400,2,0))</f>
        <v>0</v>
      </c>
      <c r="E66" s="47">
        <f>IF(ISNA(VLOOKUP(Журналисты!$B66,'12'!$B$2:$C$400,2,0))=TRUE,0,VLOOKUP(Журналисты!$B66,'12'!$B$2:$C$400,2,0))</f>
        <v>0</v>
      </c>
      <c r="F66" s="47">
        <f>IF(ISNA(VLOOKUP(Журналисты!$B66,'13'!$B$2:$C$400,2,0))=TRUE,0,VLOOKUP(Журналисты!$B66,'13'!$B$2:$C$400,2,0))</f>
        <v>0</v>
      </c>
      <c r="G66" s="47">
        <f>IF(ISNA(VLOOKUP(Журналисты!$B66,'14'!$B$2:$C$400,2,0))=TRUE,0,VLOOKUP(Журналисты!$B66,'14'!$B$2:$C$400,2,0))</f>
        <v>0</v>
      </c>
      <c r="H66" s="47">
        <f>IF(ISNA(VLOOKUP(Журналисты!$B66,'15'!$B$2:$C$400,2,0))=TRUE,0,VLOOKUP(Журналисты!$B66,'15'!$B$2:$C$400,2,0))</f>
        <v>20300000</v>
      </c>
      <c r="I66" s="37">
        <f t="shared" si="3"/>
        <v>20300000</v>
      </c>
      <c r="K66" s="39">
        <f t="shared" si="1"/>
        <v>1</v>
      </c>
      <c r="M66" s="38" t="str">
        <f t="shared" si="2"/>
        <v>Дрюля</v>
      </c>
    </row>
    <row r="67" spans="1:13" ht="15">
      <c r="A67" s="46">
        <f>COUNTIFS(B$3:B$1130,B67)</f>
        <v>1</v>
      </c>
      <c r="B67" s="35" t="s">
        <v>31</v>
      </c>
      <c r="C67" s="47">
        <f>IF(ISNA(VLOOKUP(Журналисты!$B67,'10'!$B$2:$C$400,2,0))=TRUE,0,VLOOKUP(Журналисты!$B67,'10'!$B$2:$C$400,2,0))</f>
        <v>47600000</v>
      </c>
      <c r="D67" s="47">
        <f>IF(ISNA(VLOOKUP(Журналисты!$B67,'11'!$B$2:$C$400,2,0))=TRUE,0,VLOOKUP(Журналисты!$B67,'11'!$B$2:$C$400,2,0))</f>
        <v>47600000</v>
      </c>
      <c r="E67" s="47">
        <f>IF(ISNA(VLOOKUP(Журналисты!$B67,'12'!$B$2:$C$400,2,0))=TRUE,0,VLOOKUP(Журналисты!$B67,'12'!$B$2:$C$400,2,0))</f>
        <v>93100000</v>
      </c>
      <c r="F67" s="47">
        <f>IF(ISNA(VLOOKUP(Журналисты!$B67,'13'!$B$2:$C$400,2,0))=TRUE,0,VLOOKUP(Журналисты!$B67,'13'!$B$2:$C$400,2,0))</f>
        <v>73600000</v>
      </c>
      <c r="G67" s="47">
        <f>IF(ISNA(VLOOKUP(Журналисты!$B67,'14'!$B$2:$C$400,2,0))=TRUE,0,VLOOKUP(Журналисты!$B67,'14'!$B$2:$C$400,2,0))</f>
        <v>100000000</v>
      </c>
      <c r="H67" s="47">
        <f>IF(ISNA(VLOOKUP(Журналисты!$B67,'15'!$B$2:$C$400,2,0))=TRUE,0,VLOOKUP(Журналисты!$B67,'15'!$B$2:$C$400,2,0))</f>
        <v>20200000</v>
      </c>
      <c r="I67" s="37">
        <f aca="true" t="shared" si="4" ref="I67:I97">SUM(C67:H67)</f>
        <v>382100000</v>
      </c>
      <c r="K67" s="39">
        <f t="shared" si="1"/>
        <v>6</v>
      </c>
      <c r="M67" s="38" t="str">
        <f t="shared" si="2"/>
        <v>Algerd</v>
      </c>
    </row>
    <row r="68" spans="1:13" ht="15">
      <c r="A68" s="46">
        <f>COUNTIFS(B$3:B$1130,B68)</f>
        <v>1</v>
      </c>
      <c r="B68" s="35" t="s">
        <v>714</v>
      </c>
      <c r="C68" s="47">
        <f>IF(ISNA(VLOOKUP(Журналисты!$B68,'10'!$B$2:$C$400,2,0))=TRUE,0,VLOOKUP(Журналисты!$B68,'10'!$B$2:$C$400,2,0))</f>
        <v>0</v>
      </c>
      <c r="D68" s="47">
        <f>IF(ISNA(VLOOKUP(Журналисты!$B68,'11'!$B$2:$C$400,2,0))=TRUE,0,VLOOKUP(Журналисты!$B68,'11'!$B$2:$C$400,2,0))</f>
        <v>0</v>
      </c>
      <c r="E68" s="47">
        <f>IF(ISNA(VLOOKUP(Журналисты!$B68,'12'!$B$2:$C$400,2,0))=TRUE,0,VLOOKUP(Журналисты!$B68,'12'!$B$2:$C$400,2,0))</f>
        <v>0</v>
      </c>
      <c r="F68" s="47">
        <f>IF(ISNA(VLOOKUP(Журналисты!$B68,'13'!$B$2:$C$400,2,0))=TRUE,0,VLOOKUP(Журналисты!$B68,'13'!$B$2:$C$400,2,0))</f>
        <v>0</v>
      </c>
      <c r="G68" s="47">
        <f>IF(ISNA(VLOOKUP(Журналисты!$B68,'14'!$B$2:$C$400,2,0))=TRUE,0,VLOOKUP(Журналисты!$B68,'14'!$B$2:$C$400,2,0))</f>
        <v>86400000</v>
      </c>
      <c r="H68" s="47">
        <f>IF(ISNA(VLOOKUP(Журналисты!$B68,'15'!$B$2:$C$400,2,0))=TRUE,0,VLOOKUP(Журналисты!$B68,'15'!$B$2:$C$400,2,0))</f>
        <v>20100000</v>
      </c>
      <c r="I68" s="37">
        <f t="shared" si="4"/>
        <v>106500000</v>
      </c>
      <c r="K68" s="39">
        <f aca="true" t="shared" si="5" ref="K68:K130">COUNTIFS(C68:H68,"&gt;0")</f>
        <v>2</v>
      </c>
      <c r="M68" s="38" t="str">
        <f aca="true" t="shared" si="6" ref="M68:M130">B68</f>
        <v>Alex4925</v>
      </c>
    </row>
    <row r="69" spans="1:13" ht="15">
      <c r="A69" s="46">
        <f>COUNTIFS(B$3:B$1130,B69)</f>
        <v>1</v>
      </c>
      <c r="B69" s="35" t="s">
        <v>727</v>
      </c>
      <c r="C69" s="47">
        <f>IF(ISNA(VLOOKUP(Журналисты!$B69,'10'!$B$2:$C$400,2,0))=TRUE,0,VLOOKUP(Журналисты!$B69,'10'!$B$2:$C$400,2,0))</f>
        <v>0</v>
      </c>
      <c r="D69" s="47">
        <f>IF(ISNA(VLOOKUP(Журналисты!$B69,'11'!$B$2:$C$400,2,0))=TRUE,0,VLOOKUP(Журналисты!$B69,'11'!$B$2:$C$400,2,0))</f>
        <v>0</v>
      </c>
      <c r="E69" s="47">
        <f>IF(ISNA(VLOOKUP(Журналисты!$B69,'12'!$B$2:$C$400,2,0))=TRUE,0,VLOOKUP(Журналисты!$B69,'12'!$B$2:$C$400,2,0))</f>
        <v>0</v>
      </c>
      <c r="F69" s="47">
        <f>IF(ISNA(VLOOKUP(Журналисты!$B69,'13'!$B$2:$C$400,2,0))=TRUE,0,VLOOKUP(Журналисты!$B69,'13'!$B$2:$C$400,2,0))</f>
        <v>0</v>
      </c>
      <c r="G69" s="47">
        <f>IF(ISNA(VLOOKUP(Журналисты!$B69,'14'!$B$2:$C$400,2,0))=TRUE,0,VLOOKUP(Журналисты!$B69,'14'!$B$2:$C$400,2,0))</f>
        <v>22000000</v>
      </c>
      <c r="H69" s="47">
        <f>IF(ISNA(VLOOKUP(Журналисты!$B69,'15'!$B$2:$C$400,2,0))=TRUE,0,VLOOKUP(Журналисты!$B69,'15'!$B$2:$C$400,2,0))</f>
        <v>19900000</v>
      </c>
      <c r="I69" s="37">
        <f t="shared" si="4"/>
        <v>41900000</v>
      </c>
      <c r="K69" s="39">
        <f t="shared" si="5"/>
        <v>2</v>
      </c>
      <c r="M69" s="38" t="str">
        <f t="shared" si="6"/>
        <v>berserk sea</v>
      </c>
    </row>
    <row r="70" spans="1:13" ht="26.25">
      <c r="A70" s="46">
        <f>COUNTIFS(B$3:B$1130,B70)</f>
        <v>1</v>
      </c>
      <c r="B70" s="35" t="s">
        <v>804</v>
      </c>
      <c r="C70" s="47">
        <f>IF(ISNA(VLOOKUP(Журналисты!$B70,'10'!$B$2:$C$400,2,0))=TRUE,0,VLOOKUP(Журналисты!$B70,'10'!$B$2:$C$400,2,0))</f>
        <v>0</v>
      </c>
      <c r="D70" s="47">
        <f>IF(ISNA(VLOOKUP(Журналисты!$B70,'11'!$B$2:$C$400,2,0))=TRUE,0,VLOOKUP(Журналисты!$B70,'11'!$B$2:$C$400,2,0))</f>
        <v>0</v>
      </c>
      <c r="E70" s="47">
        <f>IF(ISNA(VLOOKUP(Журналисты!$B70,'12'!$B$2:$C$400,2,0))=TRUE,0,VLOOKUP(Журналисты!$B70,'12'!$B$2:$C$400,2,0))</f>
        <v>0</v>
      </c>
      <c r="F70" s="47">
        <f>IF(ISNA(VLOOKUP(Журналисты!$B70,'13'!$B$2:$C$400,2,0))=TRUE,0,VLOOKUP(Журналисты!$B70,'13'!$B$2:$C$400,2,0))</f>
        <v>0</v>
      </c>
      <c r="G70" s="47">
        <f>IF(ISNA(VLOOKUP(Журналисты!$B70,'14'!$B$2:$C$400,2,0))=TRUE,0,VLOOKUP(Журналисты!$B70,'14'!$B$2:$C$400,2,0))</f>
        <v>2800000</v>
      </c>
      <c r="H70" s="47">
        <f>IF(ISNA(VLOOKUP(Журналисты!$B70,'15'!$B$2:$C$400,2,0))=TRUE,0,VLOOKUP(Журналисты!$B70,'15'!$B$2:$C$400,2,0))</f>
        <v>18700000</v>
      </c>
      <c r="I70" s="37">
        <f t="shared" si="4"/>
        <v>21500000</v>
      </c>
      <c r="K70" s="39">
        <f t="shared" si="5"/>
        <v>2</v>
      </c>
      <c r="M70" s="38" t="str">
        <f t="shared" si="6"/>
        <v>КРАСНОЯРСК-ЕНИСЕЙ</v>
      </c>
    </row>
    <row r="71" spans="1:13" ht="15">
      <c r="A71" s="46">
        <f>COUNTIFS(B$3:B$1130,B71)</f>
        <v>1</v>
      </c>
      <c r="B71" s="35" t="s">
        <v>530</v>
      </c>
      <c r="C71" s="47">
        <f>IF(ISNA(VLOOKUP(Журналисты!$B71,'10'!$B$2:$C$400,2,0))=TRUE,0,VLOOKUP(Журналисты!$B71,'10'!$B$2:$C$400,2,0))</f>
        <v>0</v>
      </c>
      <c r="D71" s="47">
        <f>IF(ISNA(VLOOKUP(Журналисты!$B71,'11'!$B$2:$C$400,2,0))=TRUE,0,VLOOKUP(Журналисты!$B71,'11'!$B$2:$C$400,2,0))</f>
        <v>0</v>
      </c>
      <c r="E71" s="47">
        <f>IF(ISNA(VLOOKUP(Журналисты!$B71,'12'!$B$2:$C$400,2,0))=TRUE,0,VLOOKUP(Журналисты!$B71,'12'!$B$2:$C$400,2,0))</f>
        <v>1700000</v>
      </c>
      <c r="F71" s="47">
        <f>IF(ISNA(VLOOKUP(Журналисты!$B71,'13'!$B$2:$C$400,2,0))=TRUE,0,VLOOKUP(Журналисты!$B71,'13'!$B$2:$C$400,2,0))</f>
        <v>4300000</v>
      </c>
      <c r="G71" s="47">
        <f>IF(ISNA(VLOOKUP(Журналисты!$B71,'14'!$B$2:$C$400,2,0))=TRUE,0,VLOOKUP(Журналисты!$B71,'14'!$B$2:$C$400,2,0))</f>
        <v>0</v>
      </c>
      <c r="H71" s="47">
        <f>IF(ISNA(VLOOKUP(Журналисты!$B71,'15'!$B$2:$C$400,2,0))=TRUE,0,VLOOKUP(Журналисты!$B71,'15'!$B$2:$C$400,2,0))</f>
        <v>18200000</v>
      </c>
      <c r="I71" s="37">
        <f t="shared" si="4"/>
        <v>24200000</v>
      </c>
      <c r="K71" s="39">
        <f t="shared" si="5"/>
        <v>3</v>
      </c>
      <c r="M71" s="38" t="str">
        <f t="shared" si="6"/>
        <v>Tarkhar</v>
      </c>
    </row>
    <row r="72" spans="1:13" ht="15">
      <c r="A72" s="46">
        <f>COUNTIFS(B$3:B$1130,B72)</f>
        <v>1</v>
      </c>
      <c r="B72" s="35" t="s">
        <v>874</v>
      </c>
      <c r="C72" s="47">
        <f>IF(ISNA(VLOOKUP(Журналисты!$B72,'10'!$B$2:$C$400,2,0))=TRUE,0,VLOOKUP(Журналисты!$B72,'10'!$B$2:$C$400,2,0))</f>
        <v>0</v>
      </c>
      <c r="D72" s="47">
        <f>IF(ISNA(VLOOKUP(Журналисты!$B72,'11'!$B$2:$C$400,2,0))=TRUE,0,VLOOKUP(Журналисты!$B72,'11'!$B$2:$C$400,2,0))</f>
        <v>0</v>
      </c>
      <c r="E72" s="47">
        <f>IF(ISNA(VLOOKUP(Журналисты!$B72,'12'!$B$2:$C$400,2,0))=TRUE,0,VLOOKUP(Журналисты!$B72,'12'!$B$2:$C$400,2,0))</f>
        <v>0</v>
      </c>
      <c r="F72" s="47">
        <f>IF(ISNA(VLOOKUP(Журналисты!$B72,'13'!$B$2:$C$400,2,0))=TRUE,0,VLOOKUP(Журналисты!$B72,'13'!$B$2:$C$400,2,0))</f>
        <v>0</v>
      </c>
      <c r="G72" s="47">
        <f>IF(ISNA(VLOOKUP(Журналисты!$B72,'14'!$B$2:$C$400,2,0))=TRUE,0,VLOOKUP(Журналисты!$B72,'14'!$B$2:$C$400,2,0))</f>
        <v>0</v>
      </c>
      <c r="H72" s="47">
        <f>IF(ISNA(VLOOKUP(Журналисты!$B72,'15'!$B$2:$C$400,2,0))=TRUE,0,VLOOKUP(Журналисты!$B72,'15'!$B$2:$C$400,2,0))</f>
        <v>18100000</v>
      </c>
      <c r="I72" s="37">
        <f t="shared" si="4"/>
        <v>18100000</v>
      </c>
      <c r="K72" s="39">
        <f t="shared" si="5"/>
        <v>1</v>
      </c>
      <c r="M72" s="38" t="str">
        <f t="shared" si="6"/>
        <v>Nidhegg</v>
      </c>
    </row>
    <row r="73" spans="1:13" ht="15">
      <c r="A73" s="46">
        <f>COUNTIFS(B$3:B$1130,B73)</f>
        <v>1</v>
      </c>
      <c r="B73" s="35" t="s">
        <v>179</v>
      </c>
      <c r="C73" s="47">
        <f>IF(ISNA(VLOOKUP(Журналисты!$B73,'10'!$B$2:$C$400,2,0))=TRUE,0,VLOOKUP(Журналисты!$B73,'10'!$B$2:$C$400,2,0))</f>
        <v>9700000</v>
      </c>
      <c r="D73" s="47">
        <f>IF(ISNA(VLOOKUP(Журналисты!$B73,'11'!$B$2:$C$400,2,0))=TRUE,0,VLOOKUP(Журналисты!$B73,'11'!$B$2:$C$400,2,0))</f>
        <v>9700000</v>
      </c>
      <c r="E73" s="47">
        <f>IF(ISNA(VLOOKUP(Журналисты!$B73,'12'!$B$2:$C$400,2,0))=TRUE,0,VLOOKUP(Журналисты!$B73,'12'!$B$2:$C$400,2,0))</f>
        <v>0</v>
      </c>
      <c r="F73" s="47">
        <f>IF(ISNA(VLOOKUP(Журналисты!$B73,'13'!$B$2:$C$400,2,0))=TRUE,0,VLOOKUP(Журналисты!$B73,'13'!$B$2:$C$400,2,0))</f>
        <v>0</v>
      </c>
      <c r="G73" s="47">
        <f>IF(ISNA(VLOOKUP(Журналисты!$B73,'14'!$B$2:$C$400,2,0))=TRUE,0,VLOOKUP(Журналисты!$B73,'14'!$B$2:$C$400,2,0))</f>
        <v>0</v>
      </c>
      <c r="H73" s="47">
        <f>IF(ISNA(VLOOKUP(Журналисты!$B73,'15'!$B$2:$C$400,2,0))=TRUE,0,VLOOKUP(Журналисты!$B73,'15'!$B$2:$C$400,2,0))</f>
        <v>17900000</v>
      </c>
      <c r="I73" s="37">
        <f t="shared" si="4"/>
        <v>37300000</v>
      </c>
      <c r="K73" s="39">
        <f t="shared" si="5"/>
        <v>3</v>
      </c>
      <c r="M73" s="38" t="str">
        <f t="shared" si="6"/>
        <v>shelnow</v>
      </c>
    </row>
    <row r="74" spans="1:13" ht="15">
      <c r="A74" s="46">
        <f>COUNTIFS(B$3:B$1130,B74)</f>
        <v>1</v>
      </c>
      <c r="B74" s="35" t="s">
        <v>875</v>
      </c>
      <c r="C74" s="47">
        <f>IF(ISNA(VLOOKUP(Журналисты!$B74,'10'!$B$2:$C$400,2,0))=TRUE,0,VLOOKUP(Журналисты!$B74,'10'!$B$2:$C$400,2,0))</f>
        <v>0</v>
      </c>
      <c r="D74" s="47">
        <f>IF(ISNA(VLOOKUP(Журналисты!$B74,'11'!$B$2:$C$400,2,0))=TRUE,0,VLOOKUP(Журналисты!$B74,'11'!$B$2:$C$400,2,0))</f>
        <v>0</v>
      </c>
      <c r="E74" s="47">
        <f>IF(ISNA(VLOOKUP(Журналисты!$B74,'12'!$B$2:$C$400,2,0))=TRUE,0,VLOOKUP(Журналисты!$B74,'12'!$B$2:$C$400,2,0))</f>
        <v>0</v>
      </c>
      <c r="F74" s="47">
        <f>IF(ISNA(VLOOKUP(Журналисты!$B74,'13'!$B$2:$C$400,2,0))=TRUE,0,VLOOKUP(Журналисты!$B74,'13'!$B$2:$C$400,2,0))</f>
        <v>0</v>
      </c>
      <c r="G74" s="47">
        <f>IF(ISNA(VLOOKUP(Журналисты!$B74,'14'!$B$2:$C$400,2,0))=TRUE,0,VLOOKUP(Журналисты!$B74,'14'!$B$2:$C$400,2,0))</f>
        <v>0</v>
      </c>
      <c r="H74" s="47">
        <f>IF(ISNA(VLOOKUP(Журналисты!$B74,'15'!$B$2:$C$400,2,0))=TRUE,0,VLOOKUP(Журналисты!$B74,'15'!$B$2:$C$400,2,0))</f>
        <v>15600000</v>
      </c>
      <c r="I74" s="37">
        <f t="shared" si="4"/>
        <v>15600000</v>
      </c>
      <c r="K74" s="39">
        <f t="shared" si="5"/>
        <v>1</v>
      </c>
      <c r="M74" s="38" t="str">
        <f t="shared" si="6"/>
        <v>RuMaS</v>
      </c>
    </row>
    <row r="75" spans="1:13" ht="15">
      <c r="A75" s="46">
        <f>COUNTIFS(B$3:B$1130,B75)</f>
        <v>1</v>
      </c>
      <c r="B75" s="35" t="s">
        <v>876</v>
      </c>
      <c r="C75" s="47">
        <f>IF(ISNA(VLOOKUP(Журналисты!$B75,'10'!$B$2:$C$400,2,0))=TRUE,0,VLOOKUP(Журналисты!$B75,'10'!$B$2:$C$400,2,0))</f>
        <v>0</v>
      </c>
      <c r="D75" s="47">
        <f>IF(ISNA(VLOOKUP(Журналисты!$B75,'11'!$B$2:$C$400,2,0))=TRUE,0,VLOOKUP(Журналисты!$B75,'11'!$B$2:$C$400,2,0))</f>
        <v>0</v>
      </c>
      <c r="E75" s="47">
        <f>IF(ISNA(VLOOKUP(Журналисты!$B75,'12'!$B$2:$C$400,2,0))=TRUE,0,VLOOKUP(Журналисты!$B75,'12'!$B$2:$C$400,2,0))</f>
        <v>0</v>
      </c>
      <c r="F75" s="47">
        <f>IF(ISNA(VLOOKUP(Журналисты!$B75,'13'!$B$2:$C$400,2,0))=TRUE,0,VLOOKUP(Журналисты!$B75,'13'!$B$2:$C$400,2,0))</f>
        <v>0</v>
      </c>
      <c r="G75" s="47">
        <f>IF(ISNA(VLOOKUP(Журналисты!$B75,'14'!$B$2:$C$400,2,0))=TRUE,0,VLOOKUP(Журналисты!$B75,'14'!$B$2:$C$400,2,0))</f>
        <v>0</v>
      </c>
      <c r="H75" s="47">
        <f>IF(ISNA(VLOOKUP(Журналисты!$B75,'15'!$B$2:$C$400,2,0))=TRUE,0,VLOOKUP(Журналисты!$B75,'15'!$B$2:$C$400,2,0))</f>
        <v>15300000</v>
      </c>
      <c r="I75" s="37">
        <f t="shared" si="4"/>
        <v>15300000</v>
      </c>
      <c r="K75" s="39">
        <f t="shared" si="5"/>
        <v>1</v>
      </c>
      <c r="M75" s="38" t="str">
        <f t="shared" si="6"/>
        <v>rycb_B_Hockax</v>
      </c>
    </row>
    <row r="76" spans="1:13" ht="15">
      <c r="A76" s="46">
        <f>COUNTIFS(B$3:B$1130,B76)</f>
        <v>1</v>
      </c>
      <c r="B76" s="35" t="s">
        <v>370</v>
      </c>
      <c r="C76" s="47">
        <f>IF(ISNA(VLOOKUP(Журналисты!$B76,'10'!$B$2:$C$400,2,0))=TRUE,0,VLOOKUP(Журналисты!$B76,'10'!$B$2:$C$400,2,0))</f>
        <v>0</v>
      </c>
      <c r="D76" s="47">
        <f>IF(ISNA(VLOOKUP(Журналисты!$B76,'11'!$B$2:$C$400,2,0))=TRUE,0,VLOOKUP(Журналисты!$B76,'11'!$B$2:$C$400,2,0))</f>
        <v>0</v>
      </c>
      <c r="E76" s="47">
        <f>IF(ISNA(VLOOKUP(Журналисты!$B76,'12'!$B$2:$C$400,2,0))=TRUE,0,VLOOKUP(Журналисты!$B76,'12'!$B$2:$C$400,2,0))</f>
        <v>34900000</v>
      </c>
      <c r="F76" s="47">
        <f>IF(ISNA(VLOOKUP(Журналисты!$B76,'13'!$B$2:$C$400,2,0))=TRUE,0,VLOOKUP(Журналисты!$B76,'13'!$B$2:$C$400,2,0))</f>
        <v>51600000</v>
      </c>
      <c r="G76" s="47">
        <f>IF(ISNA(VLOOKUP(Журналисты!$B76,'14'!$B$2:$C$400,2,0))=TRUE,0,VLOOKUP(Журналисты!$B76,'14'!$B$2:$C$400,2,0))</f>
        <v>27000000</v>
      </c>
      <c r="H76" s="47">
        <f>IF(ISNA(VLOOKUP(Журналисты!$B76,'15'!$B$2:$C$400,2,0))=TRUE,0,VLOOKUP(Журналисты!$B76,'15'!$B$2:$C$400,2,0))</f>
        <v>15100000</v>
      </c>
      <c r="I76" s="37">
        <f t="shared" si="4"/>
        <v>128600000</v>
      </c>
      <c r="K76" s="39">
        <f t="shared" si="5"/>
        <v>4</v>
      </c>
      <c r="M76" s="38" t="str">
        <f t="shared" si="6"/>
        <v>Headcutter</v>
      </c>
    </row>
    <row r="77" spans="1:13" ht="15">
      <c r="A77" s="46">
        <f>COUNTIFS(B$3:B$1130,B77)</f>
        <v>1</v>
      </c>
      <c r="B77" s="35" t="s">
        <v>603</v>
      </c>
      <c r="C77" s="47">
        <f>IF(ISNA(VLOOKUP(Журналисты!$B77,'10'!$B$2:$C$400,2,0))=TRUE,0,VLOOKUP(Журналисты!$B77,'10'!$B$2:$C$400,2,0))</f>
        <v>0</v>
      </c>
      <c r="D77" s="47">
        <f>IF(ISNA(VLOOKUP(Журналисты!$B77,'11'!$B$2:$C$400,2,0))=TRUE,0,VLOOKUP(Журналисты!$B77,'11'!$B$2:$C$400,2,0))</f>
        <v>0</v>
      </c>
      <c r="E77" s="47">
        <f>IF(ISNA(VLOOKUP(Журналисты!$B77,'12'!$B$2:$C$400,2,0))=TRUE,0,VLOOKUP(Журналисты!$B77,'12'!$B$2:$C$400,2,0))</f>
        <v>0</v>
      </c>
      <c r="F77" s="47">
        <f>IF(ISNA(VLOOKUP(Журналисты!$B77,'13'!$B$2:$C$400,2,0))=TRUE,0,VLOOKUP(Журналисты!$B77,'13'!$B$2:$C$400,2,0))</f>
        <v>14400000</v>
      </c>
      <c r="G77" s="47">
        <f>IF(ISNA(VLOOKUP(Журналисты!$B77,'14'!$B$2:$C$400,2,0))=TRUE,0,VLOOKUP(Журналисты!$B77,'14'!$B$2:$C$400,2,0))</f>
        <v>21100000</v>
      </c>
      <c r="H77" s="47">
        <f>IF(ISNA(VLOOKUP(Журналисты!$B77,'15'!$B$2:$C$400,2,0))=TRUE,0,VLOOKUP(Журналисты!$B77,'15'!$B$2:$C$400,2,0))</f>
        <v>15000000</v>
      </c>
      <c r="I77" s="37">
        <f t="shared" si="4"/>
        <v>50500000</v>
      </c>
      <c r="K77" s="39">
        <f t="shared" si="5"/>
        <v>3</v>
      </c>
      <c r="M77" s="38" t="str">
        <f t="shared" si="6"/>
        <v>ADAMYCH</v>
      </c>
    </row>
    <row r="78" spans="1:13" ht="15">
      <c r="A78" s="46">
        <f>COUNTIFS(B$3:B$1130,B78)</f>
        <v>1</v>
      </c>
      <c r="B78" s="35" t="s">
        <v>877</v>
      </c>
      <c r="C78" s="47">
        <f>IF(ISNA(VLOOKUP(Журналисты!$B78,'10'!$B$2:$C$400,2,0))=TRUE,0,VLOOKUP(Журналисты!$B78,'10'!$B$2:$C$400,2,0))</f>
        <v>0</v>
      </c>
      <c r="D78" s="47">
        <f>IF(ISNA(VLOOKUP(Журналисты!$B78,'11'!$B$2:$C$400,2,0))=TRUE,0,VLOOKUP(Журналисты!$B78,'11'!$B$2:$C$400,2,0))</f>
        <v>0</v>
      </c>
      <c r="E78" s="47">
        <f>IF(ISNA(VLOOKUP(Журналисты!$B78,'12'!$B$2:$C$400,2,0))=TRUE,0,VLOOKUP(Журналисты!$B78,'12'!$B$2:$C$400,2,0))</f>
        <v>0</v>
      </c>
      <c r="F78" s="47">
        <f>IF(ISNA(VLOOKUP(Журналисты!$B78,'13'!$B$2:$C$400,2,0))=TRUE,0,VLOOKUP(Журналисты!$B78,'13'!$B$2:$C$400,2,0))</f>
        <v>0</v>
      </c>
      <c r="G78" s="47">
        <f>IF(ISNA(VLOOKUP(Журналисты!$B78,'14'!$B$2:$C$400,2,0))=TRUE,0,VLOOKUP(Журналисты!$B78,'14'!$B$2:$C$400,2,0))</f>
        <v>0</v>
      </c>
      <c r="H78" s="47">
        <f>IF(ISNA(VLOOKUP(Журналисты!$B78,'15'!$B$2:$C$400,2,0))=TRUE,0,VLOOKUP(Журналисты!$B78,'15'!$B$2:$C$400,2,0))</f>
        <v>14400000</v>
      </c>
      <c r="I78" s="37">
        <f t="shared" si="4"/>
        <v>14400000</v>
      </c>
      <c r="K78" s="39">
        <f t="shared" si="5"/>
        <v>1</v>
      </c>
      <c r="M78" s="38" t="str">
        <f t="shared" si="6"/>
        <v>AVG92</v>
      </c>
    </row>
    <row r="79" spans="1:13" ht="15">
      <c r="A79" s="46">
        <f>COUNTIFS(B$3:B$1130,B79)</f>
        <v>1</v>
      </c>
      <c r="B79" s="35" t="s">
        <v>425</v>
      </c>
      <c r="C79" s="47">
        <f>IF(ISNA(VLOOKUP(Журналисты!$B79,'10'!$B$2:$C$400,2,0))=TRUE,0,VLOOKUP(Журналисты!$B79,'10'!$B$2:$C$400,2,0))</f>
        <v>0</v>
      </c>
      <c r="D79" s="47">
        <f>IF(ISNA(VLOOKUP(Журналисты!$B79,'11'!$B$2:$C$400,2,0))=TRUE,0,VLOOKUP(Журналисты!$B79,'11'!$B$2:$C$400,2,0))</f>
        <v>0</v>
      </c>
      <c r="E79" s="47">
        <f>IF(ISNA(VLOOKUP(Журналисты!$B79,'12'!$B$2:$C$400,2,0))=TRUE,0,VLOOKUP(Журналисты!$B79,'12'!$B$2:$C$400,2,0))</f>
        <v>10800000</v>
      </c>
      <c r="F79" s="47">
        <f>IF(ISNA(VLOOKUP(Журналисты!$B79,'13'!$B$2:$C$400,2,0))=TRUE,0,VLOOKUP(Журналисты!$B79,'13'!$B$2:$C$400,2,0))</f>
        <v>23800000</v>
      </c>
      <c r="G79" s="47">
        <f>IF(ISNA(VLOOKUP(Журналисты!$B79,'14'!$B$2:$C$400,2,0))=TRUE,0,VLOOKUP(Журналисты!$B79,'14'!$B$2:$C$400,2,0))</f>
        <v>0</v>
      </c>
      <c r="H79" s="47">
        <f>IF(ISNA(VLOOKUP(Журналисты!$B79,'15'!$B$2:$C$400,2,0))=TRUE,0,VLOOKUP(Журналисты!$B79,'15'!$B$2:$C$400,2,0))</f>
        <v>14200000</v>
      </c>
      <c r="I79" s="37">
        <f t="shared" si="4"/>
        <v>48800000</v>
      </c>
      <c r="K79" s="39">
        <f t="shared" si="5"/>
        <v>3</v>
      </c>
      <c r="M79" s="38" t="str">
        <f t="shared" si="6"/>
        <v>Nikos FC Nikolaev</v>
      </c>
    </row>
    <row r="80" spans="1:13" ht="15">
      <c r="A80" s="46">
        <f>COUNTIFS(B$3:B$1130,B80)</f>
        <v>1</v>
      </c>
      <c r="B80" s="35" t="s">
        <v>878</v>
      </c>
      <c r="C80" s="47">
        <f>IF(ISNA(VLOOKUP(Журналисты!$B80,'10'!$B$2:$C$400,2,0))=TRUE,0,VLOOKUP(Журналисты!$B80,'10'!$B$2:$C$400,2,0))</f>
        <v>0</v>
      </c>
      <c r="D80" s="47">
        <f>IF(ISNA(VLOOKUP(Журналисты!$B80,'11'!$B$2:$C$400,2,0))=TRUE,0,VLOOKUP(Журналисты!$B80,'11'!$B$2:$C$400,2,0))</f>
        <v>0</v>
      </c>
      <c r="E80" s="47">
        <f>IF(ISNA(VLOOKUP(Журналисты!$B80,'12'!$B$2:$C$400,2,0))=TRUE,0,VLOOKUP(Журналисты!$B80,'12'!$B$2:$C$400,2,0))</f>
        <v>0</v>
      </c>
      <c r="F80" s="47">
        <f>IF(ISNA(VLOOKUP(Журналисты!$B80,'13'!$B$2:$C$400,2,0))=TRUE,0,VLOOKUP(Журналисты!$B80,'13'!$B$2:$C$400,2,0))</f>
        <v>0</v>
      </c>
      <c r="G80" s="47">
        <f>IF(ISNA(VLOOKUP(Журналисты!$B80,'14'!$B$2:$C$400,2,0))=TRUE,0,VLOOKUP(Журналисты!$B80,'14'!$B$2:$C$400,2,0))</f>
        <v>0</v>
      </c>
      <c r="H80" s="47">
        <f>IF(ISNA(VLOOKUP(Журналисты!$B80,'15'!$B$2:$C$400,2,0))=TRUE,0,VLOOKUP(Журналисты!$B80,'15'!$B$2:$C$400,2,0))</f>
        <v>14000000</v>
      </c>
      <c r="I80" s="37">
        <f t="shared" si="4"/>
        <v>14000000</v>
      </c>
      <c r="K80" s="39">
        <f t="shared" si="5"/>
        <v>1</v>
      </c>
      <c r="M80" s="38" t="str">
        <f t="shared" si="6"/>
        <v>Julianna</v>
      </c>
    </row>
    <row r="81" spans="1:13" ht="15">
      <c r="A81" s="46">
        <f>COUNTIFS(B$3:B$1130,B81)</f>
        <v>1</v>
      </c>
      <c r="B81" s="35" t="s">
        <v>879</v>
      </c>
      <c r="C81" s="47">
        <f>IF(ISNA(VLOOKUP(Журналисты!$B81,'10'!$B$2:$C$400,2,0))=TRUE,0,VLOOKUP(Журналисты!$B81,'10'!$B$2:$C$400,2,0))</f>
        <v>0</v>
      </c>
      <c r="D81" s="47">
        <f>IF(ISNA(VLOOKUP(Журналисты!$B81,'11'!$B$2:$C$400,2,0))=TRUE,0,VLOOKUP(Журналисты!$B81,'11'!$B$2:$C$400,2,0))</f>
        <v>0</v>
      </c>
      <c r="E81" s="47">
        <f>IF(ISNA(VLOOKUP(Журналисты!$B81,'12'!$B$2:$C$400,2,0))=TRUE,0,VLOOKUP(Журналисты!$B81,'12'!$B$2:$C$400,2,0))</f>
        <v>0</v>
      </c>
      <c r="F81" s="47">
        <f>IF(ISNA(VLOOKUP(Журналисты!$B81,'13'!$B$2:$C$400,2,0))=TRUE,0,VLOOKUP(Журналисты!$B81,'13'!$B$2:$C$400,2,0))</f>
        <v>0</v>
      </c>
      <c r="G81" s="47">
        <f>IF(ISNA(VLOOKUP(Журналисты!$B81,'14'!$B$2:$C$400,2,0))=TRUE,0,VLOOKUP(Журналисты!$B81,'14'!$B$2:$C$400,2,0))</f>
        <v>0</v>
      </c>
      <c r="H81" s="47">
        <f>IF(ISNA(VLOOKUP(Журналисты!$B81,'15'!$B$2:$C$400,2,0))=TRUE,0,VLOOKUP(Журналисты!$B81,'15'!$B$2:$C$400,2,0))</f>
        <v>13500000</v>
      </c>
      <c r="I81" s="37">
        <f t="shared" si="4"/>
        <v>13500000</v>
      </c>
      <c r="K81" s="39">
        <f t="shared" si="5"/>
        <v>1</v>
      </c>
      <c r="M81" s="38" t="str">
        <f t="shared" si="6"/>
        <v>Ystavshiy</v>
      </c>
    </row>
    <row r="82" spans="1:13" ht="15">
      <c r="A82" s="46">
        <f>COUNTIFS(B$3:B$1130,B82)</f>
        <v>1</v>
      </c>
      <c r="B82" s="35" t="s">
        <v>568</v>
      </c>
      <c r="C82" s="47">
        <f>IF(ISNA(VLOOKUP(Журналисты!$B82,'10'!$B$2:$C$400,2,0))=TRUE,0,VLOOKUP(Журналисты!$B82,'10'!$B$2:$C$400,2,0))</f>
        <v>0</v>
      </c>
      <c r="D82" s="47">
        <f>IF(ISNA(VLOOKUP(Журналисты!$B82,'11'!$B$2:$C$400,2,0))=TRUE,0,VLOOKUP(Журналисты!$B82,'11'!$B$2:$C$400,2,0))</f>
        <v>0</v>
      </c>
      <c r="E82" s="47">
        <f>IF(ISNA(VLOOKUP(Журналисты!$B82,'12'!$B$2:$C$400,2,0))=TRUE,0,VLOOKUP(Журналисты!$B82,'12'!$B$2:$C$400,2,0))</f>
        <v>0</v>
      </c>
      <c r="F82" s="47">
        <f>IF(ISNA(VLOOKUP(Журналисты!$B82,'13'!$B$2:$C$400,2,0))=TRUE,0,VLOOKUP(Журналисты!$B82,'13'!$B$2:$C$400,2,0))</f>
        <v>75800000</v>
      </c>
      <c r="G82" s="47">
        <f>IF(ISNA(VLOOKUP(Журналисты!$B82,'14'!$B$2:$C$400,2,0))=TRUE,0,VLOOKUP(Журналисты!$B82,'14'!$B$2:$C$400,2,0))</f>
        <v>10600000</v>
      </c>
      <c r="H82" s="47">
        <f>IF(ISNA(VLOOKUP(Журналисты!$B82,'15'!$B$2:$C$400,2,0))=TRUE,0,VLOOKUP(Журналисты!$B82,'15'!$B$2:$C$400,2,0))</f>
        <v>13200000</v>
      </c>
      <c r="I82" s="37">
        <f t="shared" si="4"/>
        <v>99600000</v>
      </c>
      <c r="K82" s="39">
        <f t="shared" si="5"/>
        <v>3</v>
      </c>
      <c r="M82" s="38" t="str">
        <f t="shared" si="6"/>
        <v>Алекс19862004</v>
      </c>
    </row>
    <row r="83" spans="1:13" ht="15">
      <c r="A83" s="46">
        <f>COUNTIFS(B$3:B$1130,B83)</f>
        <v>1</v>
      </c>
      <c r="B83" s="35" t="s">
        <v>713</v>
      </c>
      <c r="C83" s="47">
        <f>IF(ISNA(VLOOKUP(Журналисты!$B83,'10'!$B$2:$C$400,2,0))=TRUE,0,VLOOKUP(Журналисты!$B83,'10'!$B$2:$C$400,2,0))</f>
        <v>0</v>
      </c>
      <c r="D83" s="47">
        <f>IF(ISNA(VLOOKUP(Журналисты!$B83,'11'!$B$2:$C$400,2,0))=TRUE,0,VLOOKUP(Журналисты!$B83,'11'!$B$2:$C$400,2,0))</f>
        <v>0</v>
      </c>
      <c r="E83" s="47">
        <f>IF(ISNA(VLOOKUP(Журналисты!$B83,'12'!$B$2:$C$400,2,0))=TRUE,0,VLOOKUP(Журналисты!$B83,'12'!$B$2:$C$400,2,0))</f>
        <v>0</v>
      </c>
      <c r="F83" s="47">
        <f>IF(ISNA(VLOOKUP(Журналисты!$B83,'13'!$B$2:$C$400,2,0))=TRUE,0,VLOOKUP(Журналисты!$B83,'13'!$B$2:$C$400,2,0))</f>
        <v>0</v>
      </c>
      <c r="G83" s="47">
        <f>IF(ISNA(VLOOKUP(Журналисты!$B83,'14'!$B$2:$C$400,2,0))=TRUE,0,VLOOKUP(Журналисты!$B83,'14'!$B$2:$C$400,2,0))</f>
        <v>95200000</v>
      </c>
      <c r="H83" s="47">
        <f>IF(ISNA(VLOOKUP(Журналисты!$B83,'15'!$B$2:$C$400,2,0))=TRUE,0,VLOOKUP(Журналисты!$B83,'15'!$B$2:$C$400,2,0))</f>
        <v>13200000</v>
      </c>
      <c r="I83" s="37">
        <f t="shared" si="4"/>
        <v>108400000</v>
      </c>
      <c r="K83" s="39">
        <f t="shared" si="5"/>
        <v>2</v>
      </c>
      <c r="M83" s="38" t="str">
        <f t="shared" si="6"/>
        <v>kalibus</v>
      </c>
    </row>
    <row r="84" spans="1:13" ht="15">
      <c r="A84" s="46">
        <f>COUNTIFS(B$3:B$1130,B84)</f>
        <v>1</v>
      </c>
      <c r="B84" s="35" t="s">
        <v>523</v>
      </c>
      <c r="C84" s="47">
        <f>IF(ISNA(VLOOKUP(Журналисты!$B84,'10'!$B$2:$C$400,2,0))=TRUE,0,VLOOKUP(Журналисты!$B84,'10'!$B$2:$C$400,2,0))</f>
        <v>0</v>
      </c>
      <c r="D84" s="47">
        <f>IF(ISNA(VLOOKUP(Журналисты!$B84,'11'!$B$2:$C$400,2,0))=TRUE,0,VLOOKUP(Журналисты!$B84,'11'!$B$2:$C$400,2,0))</f>
        <v>0</v>
      </c>
      <c r="E84" s="47">
        <f>IF(ISNA(VLOOKUP(Журналисты!$B84,'12'!$B$2:$C$400,2,0))=TRUE,0,VLOOKUP(Журналисты!$B84,'12'!$B$2:$C$400,2,0))</f>
        <v>1900000</v>
      </c>
      <c r="F84" s="47">
        <f>IF(ISNA(VLOOKUP(Журналисты!$B84,'13'!$B$2:$C$400,2,0))=TRUE,0,VLOOKUP(Журналисты!$B84,'13'!$B$2:$C$400,2,0))</f>
        <v>7100000</v>
      </c>
      <c r="G84" s="47">
        <f>IF(ISNA(VLOOKUP(Журналисты!$B84,'14'!$B$2:$C$400,2,0))=TRUE,0,VLOOKUP(Журналисты!$B84,'14'!$B$2:$C$400,2,0))</f>
        <v>41100000</v>
      </c>
      <c r="H84" s="47">
        <f>IF(ISNA(VLOOKUP(Журналисты!$B84,'15'!$B$2:$C$400,2,0))=TRUE,0,VLOOKUP(Журналисты!$B84,'15'!$B$2:$C$400,2,0))</f>
        <v>13000000</v>
      </c>
      <c r="I84" s="37">
        <f t="shared" si="4"/>
        <v>63100000</v>
      </c>
      <c r="K84" s="39">
        <f t="shared" si="5"/>
        <v>4</v>
      </c>
      <c r="M84" s="38" t="str">
        <f t="shared" si="6"/>
        <v>Weesok</v>
      </c>
    </row>
    <row r="85" spans="1:13" ht="15">
      <c r="A85" s="46">
        <f>COUNTIFS(B$3:B$1130,B85)</f>
        <v>1</v>
      </c>
      <c r="B85" s="35" t="s">
        <v>880</v>
      </c>
      <c r="C85" s="47">
        <f>IF(ISNA(VLOOKUP(Журналисты!$B85,'10'!$B$2:$C$400,2,0))=TRUE,0,VLOOKUP(Журналисты!$B85,'10'!$B$2:$C$400,2,0))</f>
        <v>0</v>
      </c>
      <c r="D85" s="47">
        <f>IF(ISNA(VLOOKUP(Журналисты!$B85,'11'!$B$2:$C$400,2,0))=TRUE,0,VLOOKUP(Журналисты!$B85,'11'!$B$2:$C$400,2,0))</f>
        <v>0</v>
      </c>
      <c r="E85" s="47">
        <f>IF(ISNA(VLOOKUP(Журналисты!$B85,'12'!$B$2:$C$400,2,0))=TRUE,0,VLOOKUP(Журналисты!$B85,'12'!$B$2:$C$400,2,0))</f>
        <v>0</v>
      </c>
      <c r="F85" s="47">
        <f>IF(ISNA(VLOOKUP(Журналисты!$B85,'13'!$B$2:$C$400,2,0))=TRUE,0,VLOOKUP(Журналисты!$B85,'13'!$B$2:$C$400,2,0))</f>
        <v>0</v>
      </c>
      <c r="G85" s="47">
        <f>IF(ISNA(VLOOKUP(Журналисты!$B85,'14'!$B$2:$C$400,2,0))=TRUE,0,VLOOKUP(Журналисты!$B85,'14'!$B$2:$C$400,2,0))</f>
        <v>0</v>
      </c>
      <c r="H85" s="47">
        <f>IF(ISNA(VLOOKUP(Журналисты!$B85,'15'!$B$2:$C$400,2,0))=TRUE,0,VLOOKUP(Журналисты!$B85,'15'!$B$2:$C$400,2,0))</f>
        <v>12800000</v>
      </c>
      <c r="I85" s="37">
        <f t="shared" si="4"/>
        <v>12800000</v>
      </c>
      <c r="K85" s="39">
        <f t="shared" si="5"/>
        <v>1</v>
      </c>
      <c r="M85" s="38" t="str">
        <f t="shared" si="6"/>
        <v>andreipunk</v>
      </c>
    </row>
    <row r="86" spans="1:13" ht="15">
      <c r="A86" s="46">
        <f>COUNTIFS(B$3:B$1130,B86)</f>
        <v>1</v>
      </c>
      <c r="B86" s="35" t="s">
        <v>245</v>
      </c>
      <c r="C86" s="47">
        <f>IF(ISNA(VLOOKUP(Журналисты!$B86,'10'!$B$2:$C$400,2,0))=TRUE,0,VLOOKUP(Журналисты!$B86,'10'!$B$2:$C$400,2,0))</f>
        <v>4200000</v>
      </c>
      <c r="D86" s="47">
        <f>IF(ISNA(VLOOKUP(Журналисты!$B86,'11'!$B$2:$C$400,2,0))=TRUE,0,VLOOKUP(Журналисты!$B86,'11'!$B$2:$C$400,2,0))</f>
        <v>4200000</v>
      </c>
      <c r="E86" s="47">
        <f>IF(ISNA(VLOOKUP(Журналисты!$B86,'12'!$B$2:$C$400,2,0))=TRUE,0,VLOOKUP(Журналисты!$B86,'12'!$B$2:$C$400,2,0))</f>
        <v>0</v>
      </c>
      <c r="F86" s="47">
        <f>IF(ISNA(VLOOKUP(Журналисты!$B86,'13'!$B$2:$C$400,2,0))=TRUE,0,VLOOKUP(Журналисты!$B86,'13'!$B$2:$C$400,2,0))</f>
        <v>0</v>
      </c>
      <c r="G86" s="47">
        <f>IF(ISNA(VLOOKUP(Журналисты!$B86,'14'!$B$2:$C$400,2,0))=TRUE,0,VLOOKUP(Журналисты!$B86,'14'!$B$2:$C$400,2,0))</f>
        <v>17800000</v>
      </c>
      <c r="H86" s="47">
        <f>IF(ISNA(VLOOKUP(Журналисты!$B86,'15'!$B$2:$C$400,2,0))=TRUE,0,VLOOKUP(Журналисты!$B86,'15'!$B$2:$C$400,2,0))</f>
        <v>12700000</v>
      </c>
      <c r="I86" s="37">
        <f t="shared" si="4"/>
        <v>38900000</v>
      </c>
      <c r="K86" s="39">
        <f t="shared" si="5"/>
        <v>4</v>
      </c>
      <c r="M86" s="38" t="str">
        <f t="shared" si="6"/>
        <v>Чижъ</v>
      </c>
    </row>
    <row r="87" spans="1:13" ht="15">
      <c r="A87" s="46">
        <f>COUNTIFS(B$3:B$1130,B87)</f>
        <v>1</v>
      </c>
      <c r="B87" s="35" t="s">
        <v>881</v>
      </c>
      <c r="C87" s="47">
        <f>IF(ISNA(VLOOKUP(Журналисты!$B87,'10'!$B$2:$C$400,2,0))=TRUE,0,VLOOKUP(Журналисты!$B87,'10'!$B$2:$C$400,2,0))</f>
        <v>0</v>
      </c>
      <c r="D87" s="47">
        <f>IF(ISNA(VLOOKUP(Журналисты!$B87,'11'!$B$2:$C$400,2,0))=TRUE,0,VLOOKUP(Журналисты!$B87,'11'!$B$2:$C$400,2,0))</f>
        <v>0</v>
      </c>
      <c r="E87" s="47">
        <f>IF(ISNA(VLOOKUP(Журналисты!$B87,'12'!$B$2:$C$400,2,0))=TRUE,0,VLOOKUP(Журналисты!$B87,'12'!$B$2:$C$400,2,0))</f>
        <v>0</v>
      </c>
      <c r="F87" s="47">
        <f>IF(ISNA(VLOOKUP(Журналисты!$B87,'13'!$B$2:$C$400,2,0))=TRUE,0,VLOOKUP(Журналисты!$B87,'13'!$B$2:$C$400,2,0))</f>
        <v>0</v>
      </c>
      <c r="G87" s="47">
        <f>IF(ISNA(VLOOKUP(Журналисты!$B87,'14'!$B$2:$C$400,2,0))=TRUE,0,VLOOKUP(Журналисты!$B87,'14'!$B$2:$C$400,2,0))</f>
        <v>0</v>
      </c>
      <c r="H87" s="47">
        <f>IF(ISNA(VLOOKUP(Журналисты!$B87,'15'!$B$2:$C$400,2,0))=TRUE,0,VLOOKUP(Журналисты!$B87,'15'!$B$2:$C$400,2,0))</f>
        <v>12600000</v>
      </c>
      <c r="I87" s="37">
        <f t="shared" si="4"/>
        <v>12600000</v>
      </c>
      <c r="K87" s="39">
        <f t="shared" si="5"/>
        <v>1</v>
      </c>
      <c r="M87" s="38" t="str">
        <f t="shared" si="6"/>
        <v>nova1391</v>
      </c>
    </row>
    <row r="88" spans="1:13" ht="15">
      <c r="A88" s="46">
        <f>COUNTIFS(B$3:B$1130,B88)</f>
        <v>1</v>
      </c>
      <c r="B88" s="35" t="s">
        <v>882</v>
      </c>
      <c r="C88" s="47">
        <f>IF(ISNA(VLOOKUP(Журналисты!$B88,'10'!$B$2:$C$400,2,0))=TRUE,0,VLOOKUP(Журналисты!$B88,'10'!$B$2:$C$400,2,0))</f>
        <v>0</v>
      </c>
      <c r="D88" s="47">
        <f>IF(ISNA(VLOOKUP(Журналисты!$B88,'11'!$B$2:$C$400,2,0))=TRUE,0,VLOOKUP(Журналисты!$B88,'11'!$B$2:$C$400,2,0))</f>
        <v>0</v>
      </c>
      <c r="E88" s="47">
        <f>IF(ISNA(VLOOKUP(Журналисты!$B88,'12'!$B$2:$C$400,2,0))=TRUE,0,VLOOKUP(Журналисты!$B88,'12'!$B$2:$C$400,2,0))</f>
        <v>0</v>
      </c>
      <c r="F88" s="47">
        <f>IF(ISNA(VLOOKUP(Журналисты!$B88,'13'!$B$2:$C$400,2,0))=TRUE,0,VLOOKUP(Журналисты!$B88,'13'!$B$2:$C$400,2,0))</f>
        <v>0</v>
      </c>
      <c r="G88" s="47">
        <f>IF(ISNA(VLOOKUP(Журналисты!$B88,'14'!$B$2:$C$400,2,0))=TRUE,0,VLOOKUP(Журналисты!$B88,'14'!$B$2:$C$400,2,0))</f>
        <v>0</v>
      </c>
      <c r="H88" s="47">
        <f>IF(ISNA(VLOOKUP(Журналисты!$B88,'15'!$B$2:$C$400,2,0))=TRUE,0,VLOOKUP(Журналисты!$B88,'15'!$B$2:$C$400,2,0))</f>
        <v>12500000</v>
      </c>
      <c r="I88" s="37">
        <f t="shared" si="4"/>
        <v>12500000</v>
      </c>
      <c r="K88" s="39">
        <f t="shared" si="5"/>
        <v>1</v>
      </c>
      <c r="M88" s="38" t="str">
        <f t="shared" si="6"/>
        <v>AlmostUndead</v>
      </c>
    </row>
    <row r="89" spans="1:13" ht="15">
      <c r="A89" s="46">
        <f>COUNTIFS(B$3:B$1130,B89)</f>
        <v>1</v>
      </c>
      <c r="B89" s="35" t="s">
        <v>101</v>
      </c>
      <c r="C89" s="47">
        <f>IF(ISNA(VLOOKUP(Журналисты!$B89,'10'!$B$2:$C$400,2,0))=TRUE,0,VLOOKUP(Журналисты!$B89,'10'!$B$2:$C$400,2,0))</f>
        <v>20900000</v>
      </c>
      <c r="D89" s="47">
        <f>IF(ISNA(VLOOKUP(Журналисты!$B89,'11'!$B$2:$C$400,2,0))=TRUE,0,VLOOKUP(Журналисты!$B89,'11'!$B$2:$C$400,2,0))</f>
        <v>20900000</v>
      </c>
      <c r="E89" s="47">
        <f>IF(ISNA(VLOOKUP(Журналисты!$B89,'12'!$B$2:$C$400,2,0))=TRUE,0,VLOOKUP(Журналисты!$B89,'12'!$B$2:$C$400,2,0))</f>
        <v>2900000</v>
      </c>
      <c r="F89" s="47">
        <f>IF(ISNA(VLOOKUP(Журналисты!$B89,'13'!$B$2:$C$400,2,0))=TRUE,0,VLOOKUP(Журналисты!$B89,'13'!$B$2:$C$400,2,0))</f>
        <v>0</v>
      </c>
      <c r="G89" s="47">
        <f>IF(ISNA(VLOOKUP(Журналисты!$B89,'14'!$B$2:$C$400,2,0))=TRUE,0,VLOOKUP(Журналисты!$B89,'14'!$B$2:$C$400,2,0))</f>
        <v>0</v>
      </c>
      <c r="H89" s="47">
        <f>IF(ISNA(VLOOKUP(Журналисты!$B89,'15'!$B$2:$C$400,2,0))=TRUE,0,VLOOKUP(Журналисты!$B89,'15'!$B$2:$C$400,2,0))</f>
        <v>12200000</v>
      </c>
      <c r="I89" s="37">
        <f t="shared" si="4"/>
        <v>56900000</v>
      </c>
      <c r="K89" s="39">
        <f t="shared" si="5"/>
        <v>4</v>
      </c>
      <c r="M89" s="38" t="str">
        <f t="shared" si="6"/>
        <v>Shadow290891</v>
      </c>
    </row>
    <row r="90" spans="1:13" ht="15">
      <c r="A90" s="46">
        <f>COUNTIFS(B$3:B$1130,B90)</f>
        <v>1</v>
      </c>
      <c r="B90" s="35" t="s">
        <v>595</v>
      </c>
      <c r="C90" s="47">
        <f>IF(ISNA(VLOOKUP(Журналисты!$B90,'10'!$B$2:$C$400,2,0))=TRUE,0,VLOOKUP(Журналисты!$B90,'10'!$B$2:$C$400,2,0))</f>
        <v>0</v>
      </c>
      <c r="D90" s="47">
        <f>IF(ISNA(VLOOKUP(Журналисты!$B90,'11'!$B$2:$C$400,2,0))=TRUE,0,VLOOKUP(Журналисты!$B90,'11'!$B$2:$C$400,2,0))</f>
        <v>0</v>
      </c>
      <c r="E90" s="47">
        <f>IF(ISNA(VLOOKUP(Журналисты!$B90,'12'!$B$2:$C$400,2,0))=TRUE,0,VLOOKUP(Журналисты!$B90,'12'!$B$2:$C$400,2,0))</f>
        <v>0</v>
      </c>
      <c r="F90" s="47">
        <f>IF(ISNA(VLOOKUP(Журналисты!$B90,'13'!$B$2:$C$400,2,0))=TRUE,0,VLOOKUP(Журналисты!$B90,'13'!$B$2:$C$400,2,0))</f>
        <v>16800000</v>
      </c>
      <c r="G90" s="47">
        <f>IF(ISNA(VLOOKUP(Журналисты!$B90,'14'!$B$2:$C$400,2,0))=TRUE,0,VLOOKUP(Журналисты!$B90,'14'!$B$2:$C$400,2,0))</f>
        <v>16000000</v>
      </c>
      <c r="H90" s="47">
        <f>IF(ISNA(VLOOKUP(Журналисты!$B90,'15'!$B$2:$C$400,2,0))=TRUE,0,VLOOKUP(Журналисты!$B90,'15'!$B$2:$C$400,2,0))</f>
        <v>12100000</v>
      </c>
      <c r="I90" s="37">
        <f t="shared" si="4"/>
        <v>44900000</v>
      </c>
      <c r="K90" s="39">
        <f t="shared" si="5"/>
        <v>3</v>
      </c>
      <c r="M90" s="38" t="str">
        <f t="shared" si="6"/>
        <v>Sandra_mom</v>
      </c>
    </row>
    <row r="91" spans="1:13" ht="15">
      <c r="A91" s="46">
        <f>COUNTIFS(B$3:B$1130,B91)</f>
        <v>1</v>
      </c>
      <c r="B91" s="35" t="s">
        <v>750</v>
      </c>
      <c r="C91" s="47">
        <f>IF(ISNA(VLOOKUP(Журналисты!$B91,'10'!$B$2:$C$400,2,0))=TRUE,0,VLOOKUP(Журналисты!$B91,'10'!$B$2:$C$400,2,0))</f>
        <v>0</v>
      </c>
      <c r="D91" s="47">
        <f>IF(ISNA(VLOOKUP(Журналисты!$B91,'11'!$B$2:$C$400,2,0))=TRUE,0,VLOOKUP(Журналисты!$B91,'11'!$B$2:$C$400,2,0))</f>
        <v>0</v>
      </c>
      <c r="E91" s="47">
        <f>IF(ISNA(VLOOKUP(Журналисты!$B91,'12'!$B$2:$C$400,2,0))=TRUE,0,VLOOKUP(Журналисты!$B91,'12'!$B$2:$C$400,2,0))</f>
        <v>0</v>
      </c>
      <c r="F91" s="47">
        <f>IF(ISNA(VLOOKUP(Журналисты!$B91,'13'!$B$2:$C$400,2,0))=TRUE,0,VLOOKUP(Журналисты!$B91,'13'!$B$2:$C$400,2,0))</f>
        <v>0</v>
      </c>
      <c r="G91" s="47">
        <f>IF(ISNA(VLOOKUP(Журналисты!$B91,'14'!$B$2:$C$400,2,0))=TRUE,0,VLOOKUP(Журналисты!$B91,'14'!$B$2:$C$400,2,0))</f>
        <v>8700000</v>
      </c>
      <c r="H91" s="47">
        <f>IF(ISNA(VLOOKUP(Журналисты!$B91,'15'!$B$2:$C$400,2,0))=TRUE,0,VLOOKUP(Журналисты!$B91,'15'!$B$2:$C$400,2,0))</f>
        <v>11900000</v>
      </c>
      <c r="I91" s="37">
        <f t="shared" si="4"/>
        <v>20600000</v>
      </c>
      <c r="K91" s="39">
        <f t="shared" si="5"/>
        <v>2</v>
      </c>
      <c r="M91" s="38" t="str">
        <f t="shared" si="6"/>
        <v>pappi</v>
      </c>
    </row>
    <row r="92" spans="1:13" ht="15">
      <c r="A92" s="46">
        <f>COUNTIFS(B$3:B$1130,B92)</f>
        <v>1</v>
      </c>
      <c r="B92" s="35" t="s">
        <v>231</v>
      </c>
      <c r="C92" s="47">
        <f>IF(ISNA(VLOOKUP(Журналисты!$B92,'10'!$B$2:$C$400,2,0))=TRUE,0,VLOOKUP(Журналисты!$B92,'10'!$B$2:$C$400,2,0))</f>
        <v>4800000</v>
      </c>
      <c r="D92" s="47">
        <f>IF(ISNA(VLOOKUP(Журналисты!$B92,'11'!$B$2:$C$400,2,0))=TRUE,0,VLOOKUP(Журналисты!$B92,'11'!$B$2:$C$400,2,0))</f>
        <v>5000000</v>
      </c>
      <c r="E92" s="47">
        <f>IF(ISNA(VLOOKUP(Журналисты!$B92,'12'!$B$2:$C$400,2,0))=TRUE,0,VLOOKUP(Журналисты!$B92,'12'!$B$2:$C$400,2,0))</f>
        <v>39400000</v>
      </c>
      <c r="F92" s="47">
        <f>IF(ISNA(VLOOKUP(Журналисты!$B92,'13'!$B$2:$C$400,2,0))=TRUE,0,VLOOKUP(Журналисты!$B92,'13'!$B$2:$C$400,2,0))</f>
        <v>1900000</v>
      </c>
      <c r="G92" s="47">
        <f>IF(ISNA(VLOOKUP(Журналисты!$B92,'14'!$B$2:$C$400,2,0))=TRUE,0,VLOOKUP(Журналисты!$B92,'14'!$B$2:$C$400,2,0))</f>
        <v>61600000</v>
      </c>
      <c r="H92" s="47">
        <f>IF(ISNA(VLOOKUP(Журналисты!$B92,'15'!$B$2:$C$400,2,0))=TRUE,0,VLOOKUP(Журналисты!$B92,'15'!$B$2:$C$400,2,0))</f>
        <v>11900000</v>
      </c>
      <c r="I92" s="37">
        <f t="shared" si="4"/>
        <v>124600000</v>
      </c>
      <c r="K92" s="39">
        <f t="shared" si="5"/>
        <v>6</v>
      </c>
      <c r="M92" s="38" t="str">
        <f t="shared" si="6"/>
        <v>No-MiZ-o-MeZ</v>
      </c>
    </row>
    <row r="93" spans="1:13" ht="15">
      <c r="A93" s="46">
        <f>COUNTIFS(B$3:B$1130,B93)</f>
        <v>1</v>
      </c>
      <c r="B93" s="35" t="s">
        <v>115</v>
      </c>
      <c r="C93" s="47">
        <f>IF(ISNA(VLOOKUP(Журналисты!$B93,'10'!$B$2:$C$400,2,0))=TRUE,0,VLOOKUP(Журналисты!$B93,'10'!$B$2:$C$400,2,0))</f>
        <v>18600000</v>
      </c>
      <c r="D93" s="47">
        <f>IF(ISNA(VLOOKUP(Журналисты!$B93,'11'!$B$2:$C$400,2,0))=TRUE,0,VLOOKUP(Журналисты!$B93,'11'!$B$2:$C$400,2,0))</f>
        <v>18600000</v>
      </c>
      <c r="E93" s="47">
        <f>IF(ISNA(VLOOKUP(Журналисты!$B93,'12'!$B$2:$C$400,2,0))=TRUE,0,VLOOKUP(Журналисты!$B93,'12'!$B$2:$C$400,2,0))</f>
        <v>68000000</v>
      </c>
      <c r="F93" s="47">
        <f>IF(ISNA(VLOOKUP(Журналисты!$B93,'13'!$B$2:$C$400,2,0))=TRUE,0,VLOOKUP(Журналисты!$B93,'13'!$B$2:$C$400,2,0))</f>
        <v>48300000</v>
      </c>
      <c r="G93" s="47">
        <f>IF(ISNA(VLOOKUP(Журналисты!$B93,'14'!$B$2:$C$400,2,0))=TRUE,0,VLOOKUP(Журналисты!$B93,'14'!$B$2:$C$400,2,0))</f>
        <v>16000000</v>
      </c>
      <c r="H93" s="47">
        <f>IF(ISNA(VLOOKUP(Журналисты!$B93,'15'!$B$2:$C$400,2,0))=TRUE,0,VLOOKUP(Журналисты!$B93,'15'!$B$2:$C$400,2,0))</f>
        <v>11700000</v>
      </c>
      <c r="I93" s="37">
        <f t="shared" si="4"/>
        <v>181200000</v>
      </c>
      <c r="K93" s="39">
        <f t="shared" si="5"/>
        <v>6</v>
      </c>
      <c r="M93" s="38" t="str">
        <f t="shared" si="6"/>
        <v>AWLesley</v>
      </c>
    </row>
    <row r="94" spans="1:13" ht="15">
      <c r="A94" s="46">
        <f>COUNTIFS(B$3:B$1130,B94)</f>
        <v>1</v>
      </c>
      <c r="B94" s="35" t="s">
        <v>726</v>
      </c>
      <c r="C94" s="47">
        <f>IF(ISNA(VLOOKUP(Журналисты!$B94,'10'!$B$2:$C$400,2,0))=TRUE,0,VLOOKUP(Журналисты!$B94,'10'!$B$2:$C$400,2,0))</f>
        <v>0</v>
      </c>
      <c r="D94" s="47">
        <f>IF(ISNA(VLOOKUP(Журналисты!$B94,'11'!$B$2:$C$400,2,0))=TRUE,0,VLOOKUP(Журналисты!$B94,'11'!$B$2:$C$400,2,0))</f>
        <v>0</v>
      </c>
      <c r="E94" s="47">
        <f>IF(ISNA(VLOOKUP(Журналисты!$B94,'12'!$B$2:$C$400,2,0))=TRUE,0,VLOOKUP(Журналисты!$B94,'12'!$B$2:$C$400,2,0))</f>
        <v>0</v>
      </c>
      <c r="F94" s="47">
        <f>IF(ISNA(VLOOKUP(Журналисты!$B94,'13'!$B$2:$C$400,2,0))=TRUE,0,VLOOKUP(Журналисты!$B94,'13'!$B$2:$C$400,2,0))</f>
        <v>0</v>
      </c>
      <c r="G94" s="47">
        <f>IF(ISNA(VLOOKUP(Журналисты!$B94,'14'!$B$2:$C$400,2,0))=TRUE,0,VLOOKUP(Журналисты!$B94,'14'!$B$2:$C$400,2,0))</f>
        <v>22200000</v>
      </c>
      <c r="H94" s="47">
        <f>IF(ISNA(VLOOKUP(Журналисты!$B94,'15'!$B$2:$C$400,2,0))=TRUE,0,VLOOKUP(Журналисты!$B94,'15'!$B$2:$C$400,2,0))</f>
        <v>11600000</v>
      </c>
      <c r="I94" s="37">
        <f t="shared" si="4"/>
        <v>33800000</v>
      </c>
      <c r="K94" s="39">
        <f t="shared" si="5"/>
        <v>2</v>
      </c>
      <c r="M94" s="38" t="str">
        <f t="shared" si="6"/>
        <v>Ded_Kiev</v>
      </c>
    </row>
    <row r="95" spans="1:13" ht="15">
      <c r="A95" s="46">
        <f>COUNTIFS(B$3:B$1130,B95)</f>
        <v>1</v>
      </c>
      <c r="B95" s="35" t="s">
        <v>518</v>
      </c>
      <c r="C95" s="47">
        <f>IF(ISNA(VLOOKUP(Журналисты!$B95,'10'!$B$2:$C$400,2,0))=TRUE,0,VLOOKUP(Журналисты!$B95,'10'!$B$2:$C$400,2,0))</f>
        <v>0</v>
      </c>
      <c r="D95" s="47">
        <f>IF(ISNA(VLOOKUP(Журналисты!$B95,'11'!$B$2:$C$400,2,0))=TRUE,0,VLOOKUP(Журналисты!$B95,'11'!$B$2:$C$400,2,0))</f>
        <v>0</v>
      </c>
      <c r="E95" s="47">
        <f>IF(ISNA(VLOOKUP(Журналисты!$B95,'12'!$B$2:$C$400,2,0))=TRUE,0,VLOOKUP(Журналисты!$B95,'12'!$B$2:$C$400,2,0))</f>
        <v>2500000</v>
      </c>
      <c r="F95" s="47">
        <f>IF(ISNA(VLOOKUP(Журналисты!$B95,'13'!$B$2:$C$400,2,0))=TRUE,0,VLOOKUP(Журналисты!$B95,'13'!$B$2:$C$400,2,0))</f>
        <v>0</v>
      </c>
      <c r="G95" s="47">
        <f>IF(ISNA(VLOOKUP(Журналисты!$B95,'14'!$B$2:$C$400,2,0))=TRUE,0,VLOOKUP(Журналисты!$B95,'14'!$B$2:$C$400,2,0))</f>
        <v>0</v>
      </c>
      <c r="H95" s="47">
        <f>IF(ISNA(VLOOKUP(Журналисты!$B95,'15'!$B$2:$C$400,2,0))=TRUE,0,VLOOKUP(Журналисты!$B95,'15'!$B$2:$C$400,2,0))</f>
        <v>11000000</v>
      </c>
      <c r="I95" s="37">
        <f t="shared" si="4"/>
        <v>13500000</v>
      </c>
      <c r="K95" s="39">
        <f t="shared" si="5"/>
        <v>2</v>
      </c>
      <c r="M95" s="38" t="str">
        <f t="shared" si="6"/>
        <v>Ays Seday</v>
      </c>
    </row>
    <row r="96" spans="1:13" ht="15">
      <c r="A96" s="46">
        <f>COUNTIFS(B$3:B$1130,B96)</f>
        <v>1</v>
      </c>
      <c r="B96" s="35" t="s">
        <v>883</v>
      </c>
      <c r="C96" s="47">
        <f>IF(ISNA(VLOOKUP(Журналисты!$B96,'10'!$B$2:$C$400,2,0))=TRUE,0,VLOOKUP(Журналисты!$B96,'10'!$B$2:$C$400,2,0))</f>
        <v>0</v>
      </c>
      <c r="D96" s="47">
        <f>IF(ISNA(VLOOKUP(Журналисты!$B96,'11'!$B$2:$C$400,2,0))=TRUE,0,VLOOKUP(Журналисты!$B96,'11'!$B$2:$C$400,2,0))</f>
        <v>0</v>
      </c>
      <c r="E96" s="47">
        <f>IF(ISNA(VLOOKUP(Журналисты!$B96,'12'!$B$2:$C$400,2,0))=TRUE,0,VLOOKUP(Журналисты!$B96,'12'!$B$2:$C$400,2,0))</f>
        <v>0</v>
      </c>
      <c r="F96" s="47">
        <f>IF(ISNA(VLOOKUP(Журналисты!$B96,'13'!$B$2:$C$400,2,0))=TRUE,0,VLOOKUP(Журналисты!$B96,'13'!$B$2:$C$400,2,0))</f>
        <v>0</v>
      </c>
      <c r="G96" s="47">
        <f>IF(ISNA(VLOOKUP(Журналисты!$B96,'14'!$B$2:$C$400,2,0))=TRUE,0,VLOOKUP(Журналисты!$B96,'14'!$B$2:$C$400,2,0))</f>
        <v>0</v>
      </c>
      <c r="H96" s="47">
        <f>IF(ISNA(VLOOKUP(Журналисты!$B96,'15'!$B$2:$C$400,2,0))=TRUE,0,VLOOKUP(Журналисты!$B96,'15'!$B$2:$C$400,2,0))</f>
        <v>10900000</v>
      </c>
      <c r="I96" s="37">
        <f t="shared" si="4"/>
        <v>10900000</v>
      </c>
      <c r="K96" s="39">
        <f t="shared" si="5"/>
        <v>1</v>
      </c>
      <c r="M96" s="38" t="str">
        <f t="shared" si="6"/>
        <v>alteest</v>
      </c>
    </row>
    <row r="97" spans="1:13" ht="15">
      <c r="A97" s="46">
        <f>COUNTIFS(B$3:B$1130,B97)</f>
        <v>1</v>
      </c>
      <c r="B97" s="35" t="s">
        <v>884</v>
      </c>
      <c r="C97" s="47">
        <f>IF(ISNA(VLOOKUP(Журналисты!$B97,'10'!$B$2:$C$400,2,0))=TRUE,0,VLOOKUP(Журналисты!$B97,'10'!$B$2:$C$400,2,0))</f>
        <v>0</v>
      </c>
      <c r="D97" s="47">
        <f>IF(ISNA(VLOOKUP(Журналисты!$B97,'11'!$B$2:$C$400,2,0))=TRUE,0,VLOOKUP(Журналисты!$B97,'11'!$B$2:$C$400,2,0))</f>
        <v>0</v>
      </c>
      <c r="E97" s="47">
        <f>IF(ISNA(VLOOKUP(Журналисты!$B97,'12'!$B$2:$C$400,2,0))=TRUE,0,VLOOKUP(Журналисты!$B97,'12'!$B$2:$C$400,2,0))</f>
        <v>0</v>
      </c>
      <c r="F97" s="47">
        <f>IF(ISNA(VLOOKUP(Журналисты!$B97,'13'!$B$2:$C$400,2,0))=TRUE,0,VLOOKUP(Журналисты!$B97,'13'!$B$2:$C$400,2,0))</f>
        <v>0</v>
      </c>
      <c r="G97" s="47">
        <f>IF(ISNA(VLOOKUP(Журналисты!$B97,'14'!$B$2:$C$400,2,0))=TRUE,0,VLOOKUP(Журналисты!$B97,'14'!$B$2:$C$400,2,0))</f>
        <v>0</v>
      </c>
      <c r="H97" s="47">
        <f>IF(ISNA(VLOOKUP(Журналисты!$B97,'15'!$B$2:$C$400,2,0))=TRUE,0,VLOOKUP(Журналисты!$B97,'15'!$B$2:$C$400,2,0))</f>
        <v>10600000</v>
      </c>
      <c r="I97" s="37">
        <f t="shared" si="4"/>
        <v>10600000</v>
      </c>
      <c r="K97" s="39">
        <f t="shared" si="5"/>
        <v>1</v>
      </c>
      <c r="M97" s="38" t="str">
        <f t="shared" si="6"/>
        <v>Wirus Wirusov</v>
      </c>
    </row>
    <row r="98" spans="1:13" ht="15">
      <c r="A98" s="46">
        <f>COUNTIFS(B$3:B$1130,B98)</f>
        <v>1</v>
      </c>
      <c r="B98" s="35" t="s">
        <v>22</v>
      </c>
      <c r="C98" s="47">
        <f>IF(ISNA(VLOOKUP(Журналисты!$B98,'10'!$B$2:$C$400,2,0))=TRUE,0,VLOOKUP(Журналисты!$B98,'10'!$B$2:$C$400,2,0))</f>
        <v>49800000</v>
      </c>
      <c r="D98" s="47">
        <f>IF(ISNA(VLOOKUP(Журналисты!$B98,'11'!$B$2:$C$400,2,0))=TRUE,0,VLOOKUP(Журналисты!$B98,'11'!$B$2:$C$400,2,0))</f>
        <v>49800000</v>
      </c>
      <c r="E98" s="47">
        <f>IF(ISNA(VLOOKUP(Журналисты!$B98,'12'!$B$2:$C$400,2,0))=TRUE,0,VLOOKUP(Журналисты!$B98,'12'!$B$2:$C$400,2,0))</f>
        <v>66300000</v>
      </c>
      <c r="F98" s="47">
        <f>IF(ISNA(VLOOKUP(Журналисты!$B98,'13'!$B$2:$C$400,2,0))=TRUE,0,VLOOKUP(Журналисты!$B98,'13'!$B$2:$C$400,2,0))</f>
        <v>64600000</v>
      </c>
      <c r="G98" s="47">
        <f>IF(ISNA(VLOOKUP(Журналисты!$B98,'14'!$B$2:$C$400,2,0))=TRUE,0,VLOOKUP(Журналисты!$B98,'14'!$B$2:$C$400,2,0))</f>
        <v>93200000</v>
      </c>
      <c r="H98" s="47">
        <f>IF(ISNA(VLOOKUP(Журналисты!$B98,'15'!$B$2:$C$400,2,0))=TRUE,0,VLOOKUP(Журналисты!$B98,'15'!$B$2:$C$400,2,0))</f>
        <v>10500000</v>
      </c>
      <c r="I98" s="37">
        <f aca="true" t="shared" si="7" ref="I98:I129">SUM(C98:H98)</f>
        <v>334200000</v>
      </c>
      <c r="K98" s="39">
        <f t="shared" si="5"/>
        <v>6</v>
      </c>
      <c r="M98" s="38" t="str">
        <f t="shared" si="6"/>
        <v>erret</v>
      </c>
    </row>
    <row r="99" spans="1:13" ht="15">
      <c r="A99" s="46">
        <f>COUNTIFS(B$3:B$1130,B99)</f>
        <v>1</v>
      </c>
      <c r="B99" s="35" t="s">
        <v>159</v>
      </c>
      <c r="C99" s="47">
        <f>IF(ISNA(VLOOKUP(Журналисты!$B99,'10'!$B$2:$C$400,2,0))=TRUE,0,VLOOKUP(Журналисты!$B99,'10'!$B$2:$C$400,2,0))</f>
        <v>11600000</v>
      </c>
      <c r="D99" s="47">
        <f>IF(ISNA(VLOOKUP(Журналисты!$B99,'11'!$B$2:$C$400,2,0))=TRUE,0,VLOOKUP(Журналисты!$B99,'11'!$B$2:$C$400,2,0))</f>
        <v>11700000</v>
      </c>
      <c r="E99" s="47">
        <f>IF(ISNA(VLOOKUP(Журналисты!$B99,'12'!$B$2:$C$400,2,0))=TRUE,0,VLOOKUP(Журналисты!$B99,'12'!$B$2:$C$400,2,0))</f>
        <v>20100000</v>
      </c>
      <c r="F99" s="47">
        <f>IF(ISNA(VLOOKUP(Журналисты!$B99,'13'!$B$2:$C$400,2,0))=TRUE,0,VLOOKUP(Журналисты!$B99,'13'!$B$2:$C$400,2,0))</f>
        <v>6500000</v>
      </c>
      <c r="G99" s="47">
        <f>IF(ISNA(VLOOKUP(Журналисты!$B99,'14'!$B$2:$C$400,2,0))=TRUE,0,VLOOKUP(Журналисты!$B99,'14'!$B$2:$C$400,2,0))</f>
        <v>9200000</v>
      </c>
      <c r="H99" s="47">
        <f>IF(ISNA(VLOOKUP(Журналисты!$B99,'15'!$B$2:$C$400,2,0))=TRUE,0,VLOOKUP(Журналисты!$B99,'15'!$B$2:$C$400,2,0))</f>
        <v>10500000</v>
      </c>
      <c r="I99" s="37">
        <f t="shared" si="7"/>
        <v>69600000</v>
      </c>
      <c r="K99" s="39">
        <f t="shared" si="5"/>
        <v>6</v>
      </c>
      <c r="M99" s="38" t="str">
        <f t="shared" si="6"/>
        <v>nuke89</v>
      </c>
    </row>
    <row r="100" spans="1:13" ht="15">
      <c r="A100" s="46">
        <f>COUNTIFS(B$3:B$1130,B100)</f>
        <v>1</v>
      </c>
      <c r="B100" s="35" t="s">
        <v>885</v>
      </c>
      <c r="C100" s="47">
        <f>IF(ISNA(VLOOKUP(Журналисты!$B100,'10'!$B$2:$C$400,2,0))=TRUE,0,VLOOKUP(Журналисты!$B100,'10'!$B$2:$C$400,2,0))</f>
        <v>0</v>
      </c>
      <c r="D100" s="47">
        <f>IF(ISNA(VLOOKUP(Журналисты!$B100,'11'!$B$2:$C$400,2,0))=TRUE,0,VLOOKUP(Журналисты!$B100,'11'!$B$2:$C$400,2,0))</f>
        <v>0</v>
      </c>
      <c r="E100" s="47">
        <f>IF(ISNA(VLOOKUP(Журналисты!$B100,'12'!$B$2:$C$400,2,0))=TRUE,0,VLOOKUP(Журналисты!$B100,'12'!$B$2:$C$400,2,0))</f>
        <v>0</v>
      </c>
      <c r="F100" s="47">
        <f>IF(ISNA(VLOOKUP(Журналисты!$B100,'13'!$B$2:$C$400,2,0))=TRUE,0,VLOOKUP(Журналисты!$B100,'13'!$B$2:$C$400,2,0))</f>
        <v>0</v>
      </c>
      <c r="G100" s="47">
        <f>IF(ISNA(VLOOKUP(Журналисты!$B100,'14'!$B$2:$C$400,2,0))=TRUE,0,VLOOKUP(Журналисты!$B100,'14'!$B$2:$C$400,2,0))</f>
        <v>0</v>
      </c>
      <c r="H100" s="47">
        <f>IF(ISNA(VLOOKUP(Журналисты!$B100,'15'!$B$2:$C$400,2,0))=TRUE,0,VLOOKUP(Журналисты!$B100,'15'!$B$2:$C$400,2,0))</f>
        <v>10000000</v>
      </c>
      <c r="I100" s="37">
        <f t="shared" si="7"/>
        <v>10000000</v>
      </c>
      <c r="K100" s="39">
        <f t="shared" si="5"/>
        <v>1</v>
      </c>
      <c r="M100" s="38" t="str">
        <f t="shared" si="6"/>
        <v>Snu</v>
      </c>
    </row>
    <row r="101" spans="1:13" ht="15">
      <c r="A101" s="46">
        <f>COUNTIFS(B$3:B$1130,B101)</f>
        <v>1</v>
      </c>
      <c r="B101" s="35" t="s">
        <v>474</v>
      </c>
      <c r="C101" s="47">
        <f>IF(ISNA(VLOOKUP(Журналисты!$B101,'10'!$B$2:$C$400,2,0))=TRUE,0,VLOOKUP(Журналисты!$B101,'10'!$B$2:$C$400,2,0))</f>
        <v>0</v>
      </c>
      <c r="D101" s="47">
        <f>IF(ISNA(VLOOKUP(Журналисты!$B101,'11'!$B$2:$C$400,2,0))=TRUE,0,VLOOKUP(Журналисты!$B101,'11'!$B$2:$C$400,2,0))</f>
        <v>0</v>
      </c>
      <c r="E101" s="47">
        <f>IF(ISNA(VLOOKUP(Журналисты!$B101,'12'!$B$2:$C$400,2,0))=TRUE,0,VLOOKUP(Журналисты!$B101,'12'!$B$2:$C$400,2,0))</f>
        <v>6100000</v>
      </c>
      <c r="F101" s="47">
        <f>IF(ISNA(VLOOKUP(Журналисты!$B101,'13'!$B$2:$C$400,2,0))=TRUE,0,VLOOKUP(Журналисты!$B101,'13'!$B$2:$C$400,2,0))</f>
        <v>0</v>
      </c>
      <c r="G101" s="47">
        <f>IF(ISNA(VLOOKUP(Журналисты!$B101,'14'!$B$2:$C$400,2,0))=TRUE,0,VLOOKUP(Журналисты!$B101,'14'!$B$2:$C$400,2,0))</f>
        <v>0</v>
      </c>
      <c r="H101" s="47">
        <f>IF(ISNA(VLOOKUP(Журналисты!$B101,'15'!$B$2:$C$400,2,0))=TRUE,0,VLOOKUP(Журналисты!$B101,'15'!$B$2:$C$400,2,0))</f>
        <v>9800000</v>
      </c>
      <c r="I101" s="37">
        <f t="shared" si="7"/>
        <v>15900000</v>
      </c>
      <c r="K101" s="39">
        <f t="shared" si="5"/>
        <v>2</v>
      </c>
      <c r="M101" s="38" t="str">
        <f t="shared" si="6"/>
        <v>Оникс</v>
      </c>
    </row>
    <row r="102" spans="1:13" ht="15">
      <c r="A102" s="46">
        <f>COUNTIFS(B$3:B$1130,B102)</f>
        <v>1</v>
      </c>
      <c r="B102" s="35" t="s">
        <v>606</v>
      </c>
      <c r="C102" s="47">
        <f>IF(ISNA(VLOOKUP(Журналисты!$B102,'10'!$B$2:$C$400,2,0))=TRUE,0,VLOOKUP(Журналисты!$B102,'10'!$B$2:$C$400,2,0))</f>
        <v>0</v>
      </c>
      <c r="D102" s="47">
        <f>IF(ISNA(VLOOKUP(Журналисты!$B102,'11'!$B$2:$C$400,2,0))=TRUE,0,VLOOKUP(Журналисты!$B102,'11'!$B$2:$C$400,2,0))</f>
        <v>0</v>
      </c>
      <c r="E102" s="47">
        <f>IF(ISNA(VLOOKUP(Журналисты!$B102,'12'!$B$2:$C$400,2,0))=TRUE,0,VLOOKUP(Журналисты!$B102,'12'!$B$2:$C$400,2,0))</f>
        <v>0</v>
      </c>
      <c r="F102" s="47">
        <f>IF(ISNA(VLOOKUP(Журналисты!$B102,'13'!$B$2:$C$400,2,0))=TRUE,0,VLOOKUP(Журналисты!$B102,'13'!$B$2:$C$400,2,0))</f>
        <v>14300000</v>
      </c>
      <c r="G102" s="47">
        <f>IF(ISNA(VLOOKUP(Журналисты!$B102,'14'!$B$2:$C$400,2,0))=TRUE,0,VLOOKUP(Журналисты!$B102,'14'!$B$2:$C$400,2,0))</f>
        <v>17800000</v>
      </c>
      <c r="H102" s="47">
        <f>IF(ISNA(VLOOKUP(Журналисты!$B102,'15'!$B$2:$C$400,2,0))=TRUE,0,VLOOKUP(Журналисты!$B102,'15'!$B$2:$C$400,2,0))</f>
        <v>9700000</v>
      </c>
      <c r="I102" s="37">
        <f t="shared" si="7"/>
        <v>41800000</v>
      </c>
      <c r="K102" s="39">
        <f t="shared" si="5"/>
        <v>3</v>
      </c>
      <c r="M102" s="38" t="str">
        <f t="shared" si="6"/>
        <v>Антон12лет</v>
      </c>
    </row>
    <row r="103" spans="1:13" ht="15">
      <c r="A103" s="46">
        <f>COUNTIFS(B$3:B$1130,B103)</f>
        <v>1</v>
      </c>
      <c r="B103" s="35" t="s">
        <v>886</v>
      </c>
      <c r="C103" s="47">
        <f>IF(ISNA(VLOOKUP(Журналисты!$B103,'10'!$B$2:$C$400,2,0))=TRUE,0,VLOOKUP(Журналисты!$B103,'10'!$B$2:$C$400,2,0))</f>
        <v>0</v>
      </c>
      <c r="D103" s="47">
        <f>IF(ISNA(VLOOKUP(Журналисты!$B103,'11'!$B$2:$C$400,2,0))=TRUE,0,VLOOKUP(Журналисты!$B103,'11'!$B$2:$C$400,2,0))</f>
        <v>0</v>
      </c>
      <c r="E103" s="47">
        <f>IF(ISNA(VLOOKUP(Журналисты!$B103,'12'!$B$2:$C$400,2,0))=TRUE,0,VLOOKUP(Журналисты!$B103,'12'!$B$2:$C$400,2,0))</f>
        <v>0</v>
      </c>
      <c r="F103" s="47">
        <f>IF(ISNA(VLOOKUP(Журналисты!$B103,'13'!$B$2:$C$400,2,0))=TRUE,0,VLOOKUP(Журналисты!$B103,'13'!$B$2:$C$400,2,0))</f>
        <v>0</v>
      </c>
      <c r="G103" s="47">
        <f>IF(ISNA(VLOOKUP(Журналисты!$B103,'14'!$B$2:$C$400,2,0))=TRUE,0,VLOOKUP(Журналисты!$B103,'14'!$B$2:$C$400,2,0))</f>
        <v>0</v>
      </c>
      <c r="H103" s="47">
        <f>IF(ISNA(VLOOKUP(Журналисты!$B103,'15'!$B$2:$C$400,2,0))=TRUE,0,VLOOKUP(Журналисты!$B103,'15'!$B$2:$C$400,2,0))</f>
        <v>9500000</v>
      </c>
      <c r="I103" s="37">
        <f t="shared" si="7"/>
        <v>9500000</v>
      </c>
      <c r="K103" s="39">
        <f t="shared" si="5"/>
        <v>1</v>
      </c>
      <c r="M103" s="38" t="str">
        <f t="shared" si="6"/>
        <v>Yarilo</v>
      </c>
    </row>
    <row r="104" spans="1:13" ht="15">
      <c r="A104" s="46">
        <f>COUNTIFS(B$3:B$1130,B104)</f>
        <v>1</v>
      </c>
      <c r="B104" s="35" t="s">
        <v>581</v>
      </c>
      <c r="C104" s="47">
        <f>IF(ISNA(VLOOKUP(Журналисты!$B104,'10'!$B$2:$C$400,2,0))=TRUE,0,VLOOKUP(Журналисты!$B104,'10'!$B$2:$C$400,2,0))</f>
        <v>0</v>
      </c>
      <c r="D104" s="47">
        <f>IF(ISNA(VLOOKUP(Журналисты!$B104,'11'!$B$2:$C$400,2,0))=TRUE,0,VLOOKUP(Журналисты!$B104,'11'!$B$2:$C$400,2,0))</f>
        <v>0</v>
      </c>
      <c r="E104" s="47">
        <f>IF(ISNA(VLOOKUP(Журналисты!$B104,'12'!$B$2:$C$400,2,0))=TRUE,0,VLOOKUP(Журналисты!$B104,'12'!$B$2:$C$400,2,0))</f>
        <v>0</v>
      </c>
      <c r="F104" s="47">
        <f>IF(ISNA(VLOOKUP(Журналисты!$B104,'13'!$B$2:$C$400,2,0))=TRUE,0,VLOOKUP(Журналисты!$B104,'13'!$B$2:$C$400,2,0))</f>
        <v>34300000</v>
      </c>
      <c r="G104" s="47">
        <f>IF(ISNA(VLOOKUP(Журналисты!$B104,'14'!$B$2:$C$400,2,0))=TRUE,0,VLOOKUP(Журналисты!$B104,'14'!$B$2:$C$400,2,0))</f>
        <v>400000</v>
      </c>
      <c r="H104" s="47">
        <f>IF(ISNA(VLOOKUP(Журналисты!$B104,'15'!$B$2:$C$400,2,0))=TRUE,0,VLOOKUP(Журналисты!$B104,'15'!$B$2:$C$400,2,0))</f>
        <v>9500000</v>
      </c>
      <c r="I104" s="37">
        <f t="shared" si="7"/>
        <v>44200000</v>
      </c>
      <c r="K104" s="39">
        <f t="shared" si="5"/>
        <v>3</v>
      </c>
      <c r="M104" s="38" t="str">
        <f t="shared" si="6"/>
        <v>SergVolk</v>
      </c>
    </row>
    <row r="105" spans="1:13" ht="15">
      <c r="A105" s="46">
        <f>COUNTIFS(B$3:B$1130,B105)</f>
        <v>1</v>
      </c>
      <c r="B105" s="35" t="s">
        <v>887</v>
      </c>
      <c r="C105" s="47">
        <f>IF(ISNA(VLOOKUP(Журналисты!$B105,'10'!$B$2:$C$400,2,0))=TRUE,0,VLOOKUP(Журналисты!$B105,'10'!$B$2:$C$400,2,0))</f>
        <v>0</v>
      </c>
      <c r="D105" s="47">
        <f>IF(ISNA(VLOOKUP(Журналисты!$B105,'11'!$B$2:$C$400,2,0))=TRUE,0,VLOOKUP(Журналисты!$B105,'11'!$B$2:$C$400,2,0))</f>
        <v>0</v>
      </c>
      <c r="E105" s="47">
        <f>IF(ISNA(VLOOKUP(Журналисты!$B105,'12'!$B$2:$C$400,2,0))=TRUE,0,VLOOKUP(Журналисты!$B105,'12'!$B$2:$C$400,2,0))</f>
        <v>0</v>
      </c>
      <c r="F105" s="47">
        <f>IF(ISNA(VLOOKUP(Журналисты!$B105,'13'!$B$2:$C$400,2,0))=TRUE,0,VLOOKUP(Журналисты!$B105,'13'!$B$2:$C$400,2,0))</f>
        <v>0</v>
      </c>
      <c r="G105" s="47">
        <f>IF(ISNA(VLOOKUP(Журналисты!$B105,'14'!$B$2:$C$400,2,0))=TRUE,0,VLOOKUP(Журналисты!$B105,'14'!$B$2:$C$400,2,0))</f>
        <v>0</v>
      </c>
      <c r="H105" s="47">
        <f>IF(ISNA(VLOOKUP(Журналисты!$B105,'15'!$B$2:$C$400,2,0))=TRUE,0,VLOOKUP(Журналисты!$B105,'15'!$B$2:$C$400,2,0))</f>
        <v>9400000</v>
      </c>
      <c r="I105" s="37">
        <f t="shared" si="7"/>
        <v>9400000</v>
      </c>
      <c r="K105" s="39">
        <f t="shared" si="5"/>
        <v>1</v>
      </c>
      <c r="M105" s="38" t="str">
        <f t="shared" si="6"/>
        <v>AMKAAAR</v>
      </c>
    </row>
    <row r="106" spans="1:13" ht="15">
      <c r="A106" s="46">
        <f>COUNTIFS(B$3:B$1130,B106)</f>
        <v>1</v>
      </c>
      <c r="B106" s="35" t="s">
        <v>273</v>
      </c>
      <c r="C106" s="47">
        <f>IF(ISNA(VLOOKUP(Журналисты!$B106,'10'!$B$2:$C$400,2,0))=TRUE,0,VLOOKUP(Журналисты!$B106,'10'!$B$2:$C$400,2,0))</f>
        <v>3000000</v>
      </c>
      <c r="D106" s="47">
        <f>IF(ISNA(VLOOKUP(Журналисты!$B106,'11'!$B$2:$C$400,2,0))=TRUE,0,VLOOKUP(Журналисты!$B106,'11'!$B$2:$C$400,2,0))</f>
        <v>3000000</v>
      </c>
      <c r="E106" s="47">
        <f>IF(ISNA(VLOOKUP(Журналисты!$B106,'12'!$B$2:$C$400,2,0))=TRUE,0,VLOOKUP(Журналисты!$B106,'12'!$B$2:$C$400,2,0))</f>
        <v>0</v>
      </c>
      <c r="F106" s="47">
        <f>IF(ISNA(VLOOKUP(Журналисты!$B106,'13'!$B$2:$C$400,2,0))=TRUE,0,VLOOKUP(Журналисты!$B106,'13'!$B$2:$C$400,2,0))</f>
        <v>0</v>
      </c>
      <c r="G106" s="47">
        <f>IF(ISNA(VLOOKUP(Журналисты!$B106,'14'!$B$2:$C$400,2,0))=TRUE,0,VLOOKUP(Журналисты!$B106,'14'!$B$2:$C$400,2,0))</f>
        <v>0</v>
      </c>
      <c r="H106" s="47">
        <f>IF(ISNA(VLOOKUP(Журналисты!$B106,'15'!$B$2:$C$400,2,0))=TRUE,0,VLOOKUP(Журналисты!$B106,'15'!$B$2:$C$400,2,0))</f>
        <v>9200000</v>
      </c>
      <c r="I106" s="37">
        <f t="shared" si="7"/>
        <v>15200000</v>
      </c>
      <c r="K106" s="39">
        <f t="shared" si="5"/>
        <v>3</v>
      </c>
      <c r="M106" s="38" t="str">
        <f t="shared" si="6"/>
        <v>Рудик</v>
      </c>
    </row>
    <row r="107" spans="1:13" ht="15">
      <c r="A107" s="46">
        <f>COUNTIFS(B$3:B$1130,B107)</f>
        <v>1</v>
      </c>
      <c r="B107" s="35" t="s">
        <v>798</v>
      </c>
      <c r="C107" s="47">
        <f>IF(ISNA(VLOOKUP(Журналисты!$B107,'10'!$B$2:$C$400,2,0))=TRUE,0,VLOOKUP(Журналисты!$B107,'10'!$B$2:$C$400,2,0))</f>
        <v>0</v>
      </c>
      <c r="D107" s="47">
        <f>IF(ISNA(VLOOKUP(Журналисты!$B107,'11'!$B$2:$C$400,2,0))=TRUE,0,VLOOKUP(Журналисты!$B107,'11'!$B$2:$C$400,2,0))</f>
        <v>0</v>
      </c>
      <c r="E107" s="47">
        <f>IF(ISNA(VLOOKUP(Журналисты!$B107,'12'!$B$2:$C$400,2,0))=TRUE,0,VLOOKUP(Журналисты!$B107,'12'!$B$2:$C$400,2,0))</f>
        <v>0</v>
      </c>
      <c r="F107" s="47">
        <f>IF(ISNA(VLOOKUP(Журналисты!$B107,'13'!$B$2:$C$400,2,0))=TRUE,0,VLOOKUP(Журналисты!$B107,'13'!$B$2:$C$400,2,0))</f>
        <v>0</v>
      </c>
      <c r="G107" s="47">
        <f>IF(ISNA(VLOOKUP(Журналисты!$B107,'14'!$B$2:$C$400,2,0))=TRUE,0,VLOOKUP(Журналисты!$B107,'14'!$B$2:$C$400,2,0))</f>
        <v>2900000</v>
      </c>
      <c r="H107" s="47">
        <f>IF(ISNA(VLOOKUP(Журналисты!$B107,'15'!$B$2:$C$400,2,0))=TRUE,0,VLOOKUP(Журналисты!$B107,'15'!$B$2:$C$400,2,0))</f>
        <v>9200000</v>
      </c>
      <c r="I107" s="37">
        <f t="shared" si="7"/>
        <v>12100000</v>
      </c>
      <c r="K107" s="39">
        <f t="shared" si="5"/>
        <v>2</v>
      </c>
      <c r="M107" s="38" t="str">
        <f t="shared" si="6"/>
        <v>SHEMET</v>
      </c>
    </row>
    <row r="108" spans="1:13" ht="15">
      <c r="A108" s="46">
        <f>COUNTIFS(B$3:B$1130,B108)</f>
        <v>1</v>
      </c>
      <c r="B108" s="35" t="s">
        <v>14</v>
      </c>
      <c r="C108" s="47">
        <f>IF(ISNA(VLOOKUP(Журналисты!$B108,'10'!$B$2:$C$400,2,0))=TRUE,0,VLOOKUP(Журналисты!$B108,'10'!$B$2:$C$400,2,0))</f>
        <v>50000000</v>
      </c>
      <c r="D108" s="47">
        <f>IF(ISNA(VLOOKUP(Журналисты!$B108,'11'!$B$2:$C$400,2,0))=TRUE,0,VLOOKUP(Журналисты!$B108,'11'!$B$2:$C$400,2,0))</f>
        <v>50000000</v>
      </c>
      <c r="E108" s="47">
        <f>IF(ISNA(VLOOKUP(Журналисты!$B108,'12'!$B$2:$C$400,2,0))=TRUE,0,VLOOKUP(Журналисты!$B108,'12'!$B$2:$C$400,2,0))</f>
        <v>2600000</v>
      </c>
      <c r="F108" s="47">
        <f>IF(ISNA(VLOOKUP(Журналисты!$B108,'13'!$B$2:$C$400,2,0))=TRUE,0,VLOOKUP(Журналисты!$B108,'13'!$B$2:$C$400,2,0))</f>
        <v>15500000</v>
      </c>
      <c r="G108" s="47">
        <f>IF(ISNA(VLOOKUP(Журналисты!$B108,'14'!$B$2:$C$400,2,0))=TRUE,0,VLOOKUP(Журналисты!$B108,'14'!$B$2:$C$400,2,0))</f>
        <v>0</v>
      </c>
      <c r="H108" s="47">
        <f>IF(ISNA(VLOOKUP(Журналисты!$B108,'15'!$B$2:$C$400,2,0))=TRUE,0,VLOOKUP(Журналисты!$B108,'15'!$B$2:$C$400,2,0))</f>
        <v>9200000</v>
      </c>
      <c r="I108" s="37">
        <f t="shared" si="7"/>
        <v>127300000</v>
      </c>
      <c r="K108" s="39">
        <f t="shared" si="5"/>
        <v>5</v>
      </c>
      <c r="M108" s="38" t="str">
        <f t="shared" si="6"/>
        <v>ED76</v>
      </c>
    </row>
    <row r="109" spans="1:13" ht="15">
      <c r="A109" s="46">
        <f>COUNTIFS(B$3:B$1130,B109)</f>
        <v>1</v>
      </c>
      <c r="B109" s="35" t="s">
        <v>87</v>
      </c>
      <c r="C109" s="47">
        <f>IF(ISNA(VLOOKUP(Журналисты!$B109,'10'!$B$2:$C$400,2,0))=TRUE,0,VLOOKUP(Журналисты!$B109,'10'!$B$2:$C$400,2,0))</f>
        <v>25000000</v>
      </c>
      <c r="D109" s="47">
        <f>IF(ISNA(VLOOKUP(Журналисты!$B109,'11'!$B$2:$C$400,2,0))=TRUE,0,VLOOKUP(Журналисты!$B109,'11'!$B$2:$C$400,2,0))</f>
        <v>25000000</v>
      </c>
      <c r="E109" s="47">
        <f>IF(ISNA(VLOOKUP(Журналисты!$B109,'12'!$B$2:$C$400,2,0))=TRUE,0,VLOOKUP(Журналисты!$B109,'12'!$B$2:$C$400,2,0))</f>
        <v>13700000</v>
      </c>
      <c r="F109" s="47">
        <f>IF(ISNA(VLOOKUP(Журналисты!$B109,'13'!$B$2:$C$400,2,0))=TRUE,0,VLOOKUP(Журналисты!$B109,'13'!$B$2:$C$400,2,0))</f>
        <v>18700000</v>
      </c>
      <c r="G109" s="47">
        <f>IF(ISNA(VLOOKUP(Журналисты!$B109,'14'!$B$2:$C$400,2,0))=TRUE,0,VLOOKUP(Журналисты!$B109,'14'!$B$2:$C$400,2,0))</f>
        <v>3200000</v>
      </c>
      <c r="H109" s="47">
        <f>IF(ISNA(VLOOKUP(Журналисты!$B109,'15'!$B$2:$C$400,2,0))=TRUE,0,VLOOKUP(Журналисты!$B109,'15'!$B$2:$C$400,2,0))</f>
        <v>9100000</v>
      </c>
      <c r="I109" s="37">
        <f t="shared" si="7"/>
        <v>94700000</v>
      </c>
      <c r="K109" s="39">
        <f t="shared" si="5"/>
        <v>6</v>
      </c>
      <c r="M109" s="38" t="str">
        <f t="shared" si="6"/>
        <v>Umnik-Cr</v>
      </c>
    </row>
    <row r="110" spans="1:13" ht="15">
      <c r="A110" s="46">
        <f>COUNTIFS(B$3:B$1130,B110)</f>
        <v>1</v>
      </c>
      <c r="B110" s="35" t="s">
        <v>144</v>
      </c>
      <c r="C110" s="47">
        <f>IF(ISNA(VLOOKUP(Журналисты!$B110,'10'!$B$2:$C$400,2,0))=TRUE,0,VLOOKUP(Журналисты!$B110,'10'!$B$2:$C$400,2,0))</f>
        <v>13100000</v>
      </c>
      <c r="D110" s="47">
        <f>IF(ISNA(VLOOKUP(Журналисты!$B110,'11'!$B$2:$C$400,2,0))=TRUE,0,VLOOKUP(Журналисты!$B110,'11'!$B$2:$C$400,2,0))</f>
        <v>13100000</v>
      </c>
      <c r="E110" s="47">
        <f>IF(ISNA(VLOOKUP(Журналисты!$B110,'12'!$B$2:$C$400,2,0))=TRUE,0,VLOOKUP(Журналисты!$B110,'12'!$B$2:$C$400,2,0))</f>
        <v>9450000</v>
      </c>
      <c r="F110" s="47">
        <f>IF(ISNA(VLOOKUP(Журналисты!$B110,'13'!$B$2:$C$400,2,0))=TRUE,0,VLOOKUP(Журналисты!$B110,'13'!$B$2:$C$400,2,0))</f>
        <v>0</v>
      </c>
      <c r="G110" s="47">
        <f>IF(ISNA(VLOOKUP(Журналисты!$B110,'14'!$B$2:$C$400,2,0))=TRUE,0,VLOOKUP(Журналисты!$B110,'14'!$B$2:$C$400,2,0))</f>
        <v>0</v>
      </c>
      <c r="H110" s="47">
        <f>IF(ISNA(VLOOKUP(Журналисты!$B110,'15'!$B$2:$C$400,2,0))=TRUE,0,VLOOKUP(Журналисты!$B110,'15'!$B$2:$C$400,2,0))</f>
        <v>8900000</v>
      </c>
      <c r="I110" s="37">
        <f t="shared" si="7"/>
        <v>44550000</v>
      </c>
      <c r="K110" s="39">
        <f t="shared" si="5"/>
        <v>4</v>
      </c>
      <c r="M110" s="38" t="str">
        <f t="shared" si="6"/>
        <v>Рагнаради</v>
      </c>
    </row>
    <row r="111" spans="1:13" ht="15">
      <c r="A111" s="46">
        <f>COUNTIFS(B$3:B$1130,B111)</f>
        <v>1</v>
      </c>
      <c r="B111" s="35" t="s">
        <v>345</v>
      </c>
      <c r="C111" s="47">
        <f>IF(ISNA(VLOOKUP(Журналисты!$B111,'10'!$B$2:$C$400,2,0))=TRUE,0,VLOOKUP(Журналисты!$B111,'10'!$B$2:$C$400,2,0))</f>
        <v>0</v>
      </c>
      <c r="D111" s="47">
        <f>IF(ISNA(VLOOKUP(Журналисты!$B111,'11'!$B$2:$C$400,2,0))=TRUE,0,VLOOKUP(Журналисты!$B111,'11'!$B$2:$C$400,2,0))</f>
        <v>0</v>
      </c>
      <c r="E111" s="47">
        <f>IF(ISNA(VLOOKUP(Журналисты!$B111,'12'!$B$2:$C$400,2,0))=TRUE,0,VLOOKUP(Журналисты!$B111,'12'!$B$2:$C$400,2,0))</f>
        <v>60700000</v>
      </c>
      <c r="F111" s="47">
        <f>IF(ISNA(VLOOKUP(Журналисты!$B111,'13'!$B$2:$C$400,2,0))=TRUE,0,VLOOKUP(Журналисты!$B111,'13'!$B$2:$C$400,2,0))</f>
        <v>64400000</v>
      </c>
      <c r="G111" s="47">
        <f>IF(ISNA(VLOOKUP(Журналисты!$B111,'14'!$B$2:$C$400,2,0))=TRUE,0,VLOOKUP(Журналисты!$B111,'14'!$B$2:$C$400,2,0))</f>
        <v>99200000</v>
      </c>
      <c r="H111" s="47">
        <f>IF(ISNA(VLOOKUP(Журналисты!$B111,'15'!$B$2:$C$400,2,0))=TRUE,0,VLOOKUP(Журналисты!$B111,'15'!$B$2:$C$400,2,0))</f>
        <v>8600000</v>
      </c>
      <c r="I111" s="37">
        <f t="shared" si="7"/>
        <v>232900000</v>
      </c>
      <c r="K111" s="39">
        <f t="shared" si="5"/>
        <v>4</v>
      </c>
      <c r="M111" s="38" t="str">
        <f t="shared" si="6"/>
        <v>boss59</v>
      </c>
    </row>
    <row r="112" spans="1:13" ht="15">
      <c r="A112" s="46">
        <f>COUNTIFS(B$3:B$1130,B112)</f>
        <v>1</v>
      </c>
      <c r="B112" s="35" t="s">
        <v>117</v>
      </c>
      <c r="C112" s="47">
        <f>IF(ISNA(VLOOKUP(Журналисты!$B112,'10'!$B$2:$C$400,2,0))=TRUE,0,VLOOKUP(Журналисты!$B112,'10'!$B$2:$C$400,2,0))</f>
        <v>18300000</v>
      </c>
      <c r="D112" s="47">
        <f>IF(ISNA(VLOOKUP(Журналисты!$B112,'11'!$B$2:$C$400,2,0))=TRUE,0,VLOOKUP(Журналисты!$B112,'11'!$B$2:$C$400,2,0))</f>
        <v>18400000</v>
      </c>
      <c r="E112" s="47">
        <f>IF(ISNA(VLOOKUP(Журналисты!$B112,'12'!$B$2:$C$400,2,0))=TRUE,0,VLOOKUP(Журналисты!$B112,'12'!$B$2:$C$400,2,0))</f>
        <v>7800000</v>
      </c>
      <c r="F112" s="47">
        <f>IF(ISNA(VLOOKUP(Журналисты!$B112,'13'!$B$2:$C$400,2,0))=TRUE,0,VLOOKUP(Журналисты!$B112,'13'!$B$2:$C$400,2,0))</f>
        <v>0</v>
      </c>
      <c r="G112" s="47">
        <f>IF(ISNA(VLOOKUP(Журналисты!$B112,'14'!$B$2:$C$400,2,0))=TRUE,0,VLOOKUP(Журналисты!$B112,'14'!$B$2:$C$400,2,0))</f>
        <v>9100000</v>
      </c>
      <c r="H112" s="47">
        <f>IF(ISNA(VLOOKUP(Журналисты!$B112,'15'!$B$2:$C$400,2,0))=TRUE,0,VLOOKUP(Журналисты!$B112,'15'!$B$2:$C$400,2,0))</f>
        <v>8400000</v>
      </c>
      <c r="I112" s="37">
        <f t="shared" si="7"/>
        <v>62000000</v>
      </c>
      <c r="K112" s="39">
        <f t="shared" si="5"/>
        <v>5</v>
      </c>
      <c r="M112" s="38" t="str">
        <f t="shared" si="6"/>
        <v>Арлекин</v>
      </c>
    </row>
    <row r="113" spans="1:13" ht="15">
      <c r="A113" s="46">
        <f>COUNTIFS(B$3:B$1130,B113)</f>
        <v>1</v>
      </c>
      <c r="B113" s="35" t="s">
        <v>48</v>
      </c>
      <c r="C113" s="47">
        <f>IF(ISNA(VLOOKUP(Журналисты!$B113,'10'!$B$2:$C$400,2,0))=TRUE,0,VLOOKUP(Журналисты!$B113,'10'!$B$2:$C$400,2,0))</f>
        <v>41600000</v>
      </c>
      <c r="D113" s="47">
        <f>IF(ISNA(VLOOKUP(Журналисты!$B113,'11'!$B$2:$C$400,2,0))=TRUE,0,VLOOKUP(Журналисты!$B113,'11'!$B$2:$C$400,2,0))</f>
        <v>41600000</v>
      </c>
      <c r="E113" s="47">
        <f>IF(ISNA(VLOOKUP(Журналисты!$B113,'12'!$B$2:$C$400,2,0))=TRUE,0,VLOOKUP(Журналисты!$B113,'12'!$B$2:$C$400,2,0))</f>
        <v>53200000</v>
      </c>
      <c r="F113" s="47">
        <f>IF(ISNA(VLOOKUP(Журналисты!$B113,'13'!$B$2:$C$400,2,0))=TRUE,0,VLOOKUP(Журналисты!$B113,'13'!$B$2:$C$400,2,0))</f>
        <v>48800000</v>
      </c>
      <c r="G113" s="47">
        <f>IF(ISNA(VLOOKUP(Журналисты!$B113,'14'!$B$2:$C$400,2,0))=TRUE,0,VLOOKUP(Журналисты!$B113,'14'!$B$2:$C$400,2,0))</f>
        <v>33500000</v>
      </c>
      <c r="H113" s="47">
        <f>IF(ISNA(VLOOKUP(Журналисты!$B113,'15'!$B$2:$C$400,2,0))=TRUE,0,VLOOKUP(Журналисты!$B113,'15'!$B$2:$C$400,2,0))</f>
        <v>8100000</v>
      </c>
      <c r="I113" s="37">
        <f t="shared" si="7"/>
        <v>226800000</v>
      </c>
      <c r="K113" s="39">
        <f t="shared" si="5"/>
        <v>6</v>
      </c>
      <c r="M113" s="38" t="str">
        <f t="shared" si="6"/>
        <v>sip13</v>
      </c>
    </row>
    <row r="114" spans="1:13" ht="15">
      <c r="A114" s="46">
        <f>COUNTIFS(B$3:B$1130,B114)</f>
        <v>1</v>
      </c>
      <c r="B114" s="35" t="s">
        <v>888</v>
      </c>
      <c r="C114" s="47">
        <f>IF(ISNA(VLOOKUP(Журналисты!$B114,'10'!$B$2:$C$400,2,0))=TRUE,0,VLOOKUP(Журналисты!$B114,'10'!$B$2:$C$400,2,0))</f>
        <v>0</v>
      </c>
      <c r="D114" s="47">
        <f>IF(ISNA(VLOOKUP(Журналисты!$B114,'11'!$B$2:$C$400,2,0))=TRUE,0,VLOOKUP(Журналисты!$B114,'11'!$B$2:$C$400,2,0))</f>
        <v>0</v>
      </c>
      <c r="E114" s="47">
        <f>IF(ISNA(VLOOKUP(Журналисты!$B114,'12'!$B$2:$C$400,2,0))=TRUE,0,VLOOKUP(Журналисты!$B114,'12'!$B$2:$C$400,2,0))</f>
        <v>0</v>
      </c>
      <c r="F114" s="47">
        <f>IF(ISNA(VLOOKUP(Журналисты!$B114,'13'!$B$2:$C$400,2,0))=TRUE,0,VLOOKUP(Журналисты!$B114,'13'!$B$2:$C$400,2,0))</f>
        <v>0</v>
      </c>
      <c r="G114" s="47">
        <f>IF(ISNA(VLOOKUP(Журналисты!$B114,'14'!$B$2:$C$400,2,0))=TRUE,0,VLOOKUP(Журналисты!$B114,'14'!$B$2:$C$400,2,0))</f>
        <v>0</v>
      </c>
      <c r="H114" s="47">
        <f>IF(ISNA(VLOOKUP(Журналисты!$B114,'15'!$B$2:$C$400,2,0))=TRUE,0,VLOOKUP(Журналисты!$B114,'15'!$B$2:$C$400,2,0))</f>
        <v>8000000</v>
      </c>
      <c r="I114" s="37">
        <f t="shared" si="7"/>
        <v>8000000</v>
      </c>
      <c r="K114" s="39">
        <f t="shared" si="5"/>
        <v>1</v>
      </c>
      <c r="M114" s="38" t="str">
        <f t="shared" si="6"/>
        <v>Арбузик</v>
      </c>
    </row>
    <row r="115" spans="1:13" ht="15">
      <c r="A115" s="46">
        <f>COUNTIFS(B$3:B$1130,B115)</f>
        <v>1</v>
      </c>
      <c r="B115" s="35" t="s">
        <v>296</v>
      </c>
      <c r="C115" s="47">
        <f>IF(ISNA(VLOOKUP(Журналисты!$B115,'10'!$B$2:$C$400,2,0))=TRUE,0,VLOOKUP(Журналисты!$B115,'10'!$B$2:$C$400,2,0))</f>
        <v>2200000</v>
      </c>
      <c r="D115" s="47">
        <f>IF(ISNA(VLOOKUP(Журналисты!$B115,'11'!$B$2:$C$400,2,0))=TRUE,0,VLOOKUP(Журналисты!$B115,'11'!$B$2:$C$400,2,0))</f>
        <v>2200000</v>
      </c>
      <c r="E115" s="47">
        <f>IF(ISNA(VLOOKUP(Журналисты!$B115,'12'!$B$2:$C$400,2,0))=TRUE,0,VLOOKUP(Журналисты!$B115,'12'!$B$2:$C$400,2,0))</f>
        <v>7700000</v>
      </c>
      <c r="F115" s="47">
        <f>IF(ISNA(VLOOKUP(Журналисты!$B115,'13'!$B$2:$C$400,2,0))=TRUE,0,VLOOKUP(Журналисты!$B115,'13'!$B$2:$C$400,2,0))</f>
        <v>0</v>
      </c>
      <c r="G115" s="47">
        <f>IF(ISNA(VLOOKUP(Журналисты!$B115,'14'!$B$2:$C$400,2,0))=TRUE,0,VLOOKUP(Журналисты!$B115,'14'!$B$2:$C$400,2,0))</f>
        <v>14400000</v>
      </c>
      <c r="H115" s="47">
        <f>IF(ISNA(VLOOKUP(Журналисты!$B115,'15'!$B$2:$C$400,2,0))=TRUE,0,VLOOKUP(Журналисты!$B115,'15'!$B$2:$C$400,2,0))</f>
        <v>7900000</v>
      </c>
      <c r="I115" s="37">
        <f t="shared" si="7"/>
        <v>34400000</v>
      </c>
      <c r="K115" s="39">
        <f t="shared" si="5"/>
        <v>5</v>
      </c>
      <c r="M115" s="38" t="str">
        <f t="shared" si="6"/>
        <v>dozo</v>
      </c>
    </row>
    <row r="116" spans="1:13" ht="15">
      <c r="A116" s="46">
        <f>COUNTIFS(B$3:B$1130,B116)</f>
        <v>1</v>
      </c>
      <c r="B116" s="35" t="s">
        <v>889</v>
      </c>
      <c r="C116" s="47">
        <f>IF(ISNA(VLOOKUP(Журналисты!$B116,'10'!$B$2:$C$400,2,0))=TRUE,0,VLOOKUP(Журналисты!$B116,'10'!$B$2:$C$400,2,0))</f>
        <v>0</v>
      </c>
      <c r="D116" s="47">
        <f>IF(ISNA(VLOOKUP(Журналисты!$B116,'11'!$B$2:$C$400,2,0))=TRUE,0,VLOOKUP(Журналисты!$B116,'11'!$B$2:$C$400,2,0))</f>
        <v>0</v>
      </c>
      <c r="E116" s="47">
        <f>IF(ISNA(VLOOKUP(Журналисты!$B116,'12'!$B$2:$C$400,2,0))=TRUE,0,VLOOKUP(Журналисты!$B116,'12'!$B$2:$C$400,2,0))</f>
        <v>0</v>
      </c>
      <c r="F116" s="47">
        <f>IF(ISNA(VLOOKUP(Журналисты!$B116,'13'!$B$2:$C$400,2,0))=TRUE,0,VLOOKUP(Журналисты!$B116,'13'!$B$2:$C$400,2,0))</f>
        <v>0</v>
      </c>
      <c r="G116" s="47">
        <f>IF(ISNA(VLOOKUP(Журналисты!$B116,'14'!$B$2:$C$400,2,0))=TRUE,0,VLOOKUP(Журналисты!$B116,'14'!$B$2:$C$400,2,0))</f>
        <v>0</v>
      </c>
      <c r="H116" s="47">
        <f>IF(ISNA(VLOOKUP(Журналисты!$B116,'15'!$B$2:$C$400,2,0))=TRUE,0,VLOOKUP(Журналисты!$B116,'15'!$B$2:$C$400,2,0))</f>
        <v>7700000</v>
      </c>
      <c r="I116" s="37">
        <f t="shared" si="7"/>
        <v>7700000</v>
      </c>
      <c r="K116" s="39">
        <f t="shared" si="5"/>
        <v>1</v>
      </c>
      <c r="M116" s="38" t="str">
        <f t="shared" si="6"/>
        <v>shermakov</v>
      </c>
    </row>
    <row r="117" spans="1:13" ht="15">
      <c r="A117" s="46">
        <f>COUNTIFS(B$3:B$1130,B117)</f>
        <v>1</v>
      </c>
      <c r="B117" s="35" t="s">
        <v>756</v>
      </c>
      <c r="C117" s="47">
        <f>IF(ISNA(VLOOKUP(Журналисты!$B117,'10'!$B$2:$C$400,2,0))=TRUE,0,VLOOKUP(Журналисты!$B117,'10'!$B$2:$C$400,2,0))</f>
        <v>0</v>
      </c>
      <c r="D117" s="47">
        <f>IF(ISNA(VLOOKUP(Журналисты!$B117,'11'!$B$2:$C$400,2,0))=TRUE,0,VLOOKUP(Журналисты!$B117,'11'!$B$2:$C$400,2,0))</f>
        <v>0</v>
      </c>
      <c r="E117" s="47">
        <f>IF(ISNA(VLOOKUP(Журналисты!$B117,'12'!$B$2:$C$400,2,0))=TRUE,0,VLOOKUP(Журналисты!$B117,'12'!$B$2:$C$400,2,0))</f>
        <v>0</v>
      </c>
      <c r="F117" s="47">
        <f>IF(ISNA(VLOOKUP(Журналисты!$B117,'13'!$B$2:$C$400,2,0))=TRUE,0,VLOOKUP(Журналисты!$B117,'13'!$B$2:$C$400,2,0))</f>
        <v>0</v>
      </c>
      <c r="G117" s="47">
        <f>IF(ISNA(VLOOKUP(Журналисты!$B117,'14'!$B$2:$C$400,2,0))=TRUE,0,VLOOKUP(Журналисты!$B117,'14'!$B$2:$C$400,2,0))</f>
        <v>7700000</v>
      </c>
      <c r="H117" s="47">
        <f>IF(ISNA(VLOOKUP(Журналисты!$B117,'15'!$B$2:$C$400,2,0))=TRUE,0,VLOOKUP(Журналисты!$B117,'15'!$B$2:$C$400,2,0))</f>
        <v>7400000</v>
      </c>
      <c r="I117" s="37">
        <f t="shared" si="7"/>
        <v>15100000</v>
      </c>
      <c r="K117" s="39">
        <f t="shared" si="5"/>
        <v>2</v>
      </c>
      <c r="M117" s="38" t="str">
        <f t="shared" si="6"/>
        <v>playmaker</v>
      </c>
    </row>
    <row r="118" spans="1:13" ht="15">
      <c r="A118" s="46">
        <f>COUNTIFS(B$3:B$1130,B118)</f>
        <v>1</v>
      </c>
      <c r="B118" s="35" t="s">
        <v>890</v>
      </c>
      <c r="C118" s="47">
        <f>IF(ISNA(VLOOKUP(Журналисты!$B118,'10'!$B$2:$C$400,2,0))=TRUE,0,VLOOKUP(Журналисты!$B118,'10'!$B$2:$C$400,2,0))</f>
        <v>0</v>
      </c>
      <c r="D118" s="47">
        <f>IF(ISNA(VLOOKUP(Журналисты!$B118,'11'!$B$2:$C$400,2,0))=TRUE,0,VLOOKUP(Журналисты!$B118,'11'!$B$2:$C$400,2,0))</f>
        <v>0</v>
      </c>
      <c r="E118" s="47">
        <f>IF(ISNA(VLOOKUP(Журналисты!$B118,'12'!$B$2:$C$400,2,0))=TRUE,0,VLOOKUP(Журналисты!$B118,'12'!$B$2:$C$400,2,0))</f>
        <v>0</v>
      </c>
      <c r="F118" s="47">
        <f>IF(ISNA(VLOOKUP(Журналисты!$B118,'13'!$B$2:$C$400,2,0))=TRUE,0,VLOOKUP(Журналисты!$B118,'13'!$B$2:$C$400,2,0))</f>
        <v>0</v>
      </c>
      <c r="G118" s="47">
        <f>IF(ISNA(VLOOKUP(Журналисты!$B118,'14'!$B$2:$C$400,2,0))=TRUE,0,VLOOKUP(Журналисты!$B118,'14'!$B$2:$C$400,2,0))</f>
        <v>0</v>
      </c>
      <c r="H118" s="47">
        <f>IF(ISNA(VLOOKUP(Журналисты!$B118,'15'!$B$2:$C$400,2,0))=TRUE,0,VLOOKUP(Журналисты!$B118,'15'!$B$2:$C$400,2,0))</f>
        <v>7300000</v>
      </c>
      <c r="I118" s="37">
        <f t="shared" si="7"/>
        <v>7300000</v>
      </c>
      <c r="K118" s="39">
        <f t="shared" si="5"/>
        <v>1</v>
      </c>
      <c r="M118" s="38" t="str">
        <f t="shared" si="6"/>
        <v>Skif134</v>
      </c>
    </row>
    <row r="119" spans="1:13" ht="15">
      <c r="A119" s="46">
        <f>COUNTIFS(B$3:B$1130,B119)</f>
        <v>1</v>
      </c>
      <c r="B119" s="35" t="s">
        <v>624</v>
      </c>
      <c r="C119" s="47">
        <f>IF(ISNA(VLOOKUP(Журналисты!$B119,'10'!$B$2:$C$400,2,0))=TRUE,0,VLOOKUP(Журналисты!$B119,'10'!$B$2:$C$400,2,0))</f>
        <v>0</v>
      </c>
      <c r="D119" s="47">
        <f>IF(ISNA(VLOOKUP(Журналисты!$B119,'11'!$B$2:$C$400,2,0))=TRUE,0,VLOOKUP(Журналисты!$B119,'11'!$B$2:$C$400,2,0))</f>
        <v>0</v>
      </c>
      <c r="E119" s="47">
        <f>IF(ISNA(VLOOKUP(Журналисты!$B119,'12'!$B$2:$C$400,2,0))=TRUE,0,VLOOKUP(Журналисты!$B119,'12'!$B$2:$C$400,2,0))</f>
        <v>0</v>
      </c>
      <c r="F119" s="47">
        <f>IF(ISNA(VLOOKUP(Журналисты!$B119,'13'!$B$2:$C$400,2,0))=TRUE,0,VLOOKUP(Журналисты!$B119,'13'!$B$2:$C$400,2,0))</f>
        <v>8700000</v>
      </c>
      <c r="G119" s="47">
        <f>IF(ISNA(VLOOKUP(Журналисты!$B119,'14'!$B$2:$C$400,2,0))=TRUE,0,VLOOKUP(Журналисты!$B119,'14'!$B$2:$C$400,2,0))</f>
        <v>2000000</v>
      </c>
      <c r="H119" s="47">
        <f>IF(ISNA(VLOOKUP(Журналисты!$B119,'15'!$B$2:$C$400,2,0))=TRUE,0,VLOOKUP(Журналисты!$B119,'15'!$B$2:$C$400,2,0))</f>
        <v>7000000</v>
      </c>
      <c r="I119" s="37">
        <f t="shared" si="7"/>
        <v>17700000</v>
      </c>
      <c r="K119" s="39">
        <f t="shared" si="5"/>
        <v>3</v>
      </c>
      <c r="M119" s="38" t="str">
        <f t="shared" si="6"/>
        <v>Ilya_tmb</v>
      </c>
    </row>
    <row r="120" spans="1:13" ht="15">
      <c r="A120" s="46">
        <f>COUNTIFS(B$3:B$1130,B120)</f>
        <v>1</v>
      </c>
      <c r="B120" s="35" t="s">
        <v>511</v>
      </c>
      <c r="C120" s="47">
        <f>IF(ISNA(VLOOKUP(Журналисты!$B120,'10'!$B$2:$C$400,2,0))=TRUE,0,VLOOKUP(Журналисты!$B120,'10'!$B$2:$C$400,2,0))</f>
        <v>0</v>
      </c>
      <c r="D120" s="47">
        <f>IF(ISNA(VLOOKUP(Журналисты!$B120,'11'!$B$2:$C$400,2,0))=TRUE,0,VLOOKUP(Журналисты!$B120,'11'!$B$2:$C$400,2,0))</f>
        <v>0</v>
      </c>
      <c r="E120" s="47">
        <f>IF(ISNA(VLOOKUP(Журналисты!$B120,'12'!$B$2:$C$400,2,0))=TRUE,0,VLOOKUP(Журналисты!$B120,'12'!$B$2:$C$400,2,0))</f>
        <v>2800000</v>
      </c>
      <c r="F120" s="47">
        <f>IF(ISNA(VLOOKUP(Журналисты!$B120,'13'!$B$2:$C$400,2,0))=TRUE,0,VLOOKUP(Журналисты!$B120,'13'!$B$2:$C$400,2,0))</f>
        <v>3800000</v>
      </c>
      <c r="G120" s="47">
        <f>IF(ISNA(VLOOKUP(Журналисты!$B120,'14'!$B$2:$C$400,2,0))=TRUE,0,VLOOKUP(Журналисты!$B120,'14'!$B$2:$C$400,2,0))</f>
        <v>4300000</v>
      </c>
      <c r="H120" s="47">
        <f>IF(ISNA(VLOOKUP(Журналисты!$B120,'15'!$B$2:$C$400,2,0))=TRUE,0,VLOOKUP(Журналисты!$B120,'15'!$B$2:$C$400,2,0))</f>
        <v>6900000</v>
      </c>
      <c r="I120" s="37">
        <f t="shared" si="7"/>
        <v>17800000</v>
      </c>
      <c r="K120" s="39">
        <f t="shared" si="5"/>
        <v>4</v>
      </c>
      <c r="M120" s="38" t="str">
        <f t="shared" si="6"/>
        <v>kosmofinozepa</v>
      </c>
    </row>
    <row r="121" spans="1:13" ht="15">
      <c r="A121" s="46">
        <f>COUNTIFS(B$3:B$1130,B121)</f>
        <v>1</v>
      </c>
      <c r="B121" s="35" t="s">
        <v>116</v>
      </c>
      <c r="C121" s="47">
        <f>IF(ISNA(VLOOKUP(Журналисты!$B121,'10'!$B$2:$C$400,2,0))=TRUE,0,VLOOKUP(Журналисты!$B121,'10'!$B$2:$C$400,2,0))</f>
        <v>18600000</v>
      </c>
      <c r="D121" s="47">
        <f>IF(ISNA(VLOOKUP(Журналисты!$B121,'11'!$B$2:$C$400,2,0))=TRUE,0,VLOOKUP(Журналисты!$B121,'11'!$B$2:$C$400,2,0))</f>
        <v>18700000</v>
      </c>
      <c r="E121" s="47">
        <f>IF(ISNA(VLOOKUP(Журналисты!$B121,'12'!$B$2:$C$400,2,0))=TRUE,0,VLOOKUP(Журналисты!$B121,'12'!$B$2:$C$400,2,0))</f>
        <v>11500000</v>
      </c>
      <c r="F121" s="47">
        <f>IF(ISNA(VLOOKUP(Журналисты!$B121,'13'!$B$2:$C$400,2,0))=TRUE,0,VLOOKUP(Журналисты!$B121,'13'!$B$2:$C$400,2,0))</f>
        <v>29000000</v>
      </c>
      <c r="G121" s="47">
        <f>IF(ISNA(VLOOKUP(Журналисты!$B121,'14'!$B$2:$C$400,2,0))=TRUE,0,VLOOKUP(Журналисты!$B121,'14'!$B$2:$C$400,2,0))</f>
        <v>39300000</v>
      </c>
      <c r="H121" s="47">
        <f>IF(ISNA(VLOOKUP(Журналисты!$B121,'15'!$B$2:$C$400,2,0))=TRUE,0,VLOOKUP(Журналисты!$B121,'15'!$B$2:$C$400,2,0))</f>
        <v>6900000</v>
      </c>
      <c r="I121" s="37">
        <f t="shared" si="7"/>
        <v>124000000</v>
      </c>
      <c r="K121" s="39">
        <f t="shared" si="5"/>
        <v>6</v>
      </c>
      <c r="M121" s="38" t="str">
        <f t="shared" si="6"/>
        <v>Popandopulo</v>
      </c>
    </row>
    <row r="122" spans="1:13" ht="15">
      <c r="A122" s="46">
        <f>COUNTIFS(B$3:B$1130,B122)</f>
        <v>1</v>
      </c>
      <c r="B122" s="35" t="s">
        <v>772</v>
      </c>
      <c r="C122" s="47">
        <f>IF(ISNA(VLOOKUP(Журналисты!$B122,'10'!$B$2:$C$400,2,0))=TRUE,0,VLOOKUP(Журналисты!$B122,'10'!$B$2:$C$400,2,0))</f>
        <v>0</v>
      </c>
      <c r="D122" s="47">
        <f>IF(ISNA(VLOOKUP(Журналисты!$B122,'11'!$B$2:$C$400,2,0))=TRUE,0,VLOOKUP(Журналисты!$B122,'11'!$B$2:$C$400,2,0))</f>
        <v>0</v>
      </c>
      <c r="E122" s="47">
        <f>IF(ISNA(VLOOKUP(Журналисты!$B122,'12'!$B$2:$C$400,2,0))=TRUE,0,VLOOKUP(Журналисты!$B122,'12'!$B$2:$C$400,2,0))</f>
        <v>0</v>
      </c>
      <c r="F122" s="47">
        <f>IF(ISNA(VLOOKUP(Журналисты!$B122,'13'!$B$2:$C$400,2,0))=TRUE,0,VLOOKUP(Журналисты!$B122,'13'!$B$2:$C$400,2,0))</f>
        <v>0</v>
      </c>
      <c r="G122" s="47">
        <f>IF(ISNA(VLOOKUP(Журналисты!$B122,'14'!$B$2:$C$400,2,0))=TRUE,0,VLOOKUP(Журналисты!$B122,'14'!$B$2:$C$400,2,0))</f>
        <v>5300000</v>
      </c>
      <c r="H122" s="47">
        <f>IF(ISNA(VLOOKUP(Журналисты!$B122,'15'!$B$2:$C$400,2,0))=TRUE,0,VLOOKUP(Журналисты!$B122,'15'!$B$2:$C$400,2,0))</f>
        <v>6500000</v>
      </c>
      <c r="I122" s="37">
        <f t="shared" si="7"/>
        <v>11800000</v>
      </c>
      <c r="K122" s="39">
        <f t="shared" si="5"/>
        <v>2</v>
      </c>
      <c r="M122" s="38" t="str">
        <f t="shared" si="6"/>
        <v>Ilya-tmb</v>
      </c>
    </row>
    <row r="123" spans="1:13" ht="15">
      <c r="A123" s="46">
        <f>COUNTIFS(B$3:B$1130,B123)</f>
        <v>1</v>
      </c>
      <c r="B123" s="35" t="s">
        <v>181</v>
      </c>
      <c r="C123" s="47">
        <f>IF(ISNA(VLOOKUP(Журналисты!$B123,'10'!$B$2:$C$400,2,0))=TRUE,0,VLOOKUP(Журналисты!$B123,'10'!$B$2:$C$400,2,0))</f>
        <v>9600000</v>
      </c>
      <c r="D123" s="47">
        <f>IF(ISNA(VLOOKUP(Журналисты!$B123,'11'!$B$2:$C$400,2,0))=TRUE,0,VLOOKUP(Журналисты!$B123,'11'!$B$2:$C$400,2,0))</f>
        <v>9600000</v>
      </c>
      <c r="E123" s="47">
        <f>IF(ISNA(VLOOKUP(Журналисты!$B123,'12'!$B$2:$C$400,2,0))=TRUE,0,VLOOKUP(Журналисты!$B123,'12'!$B$2:$C$400,2,0))</f>
        <v>20100000</v>
      </c>
      <c r="F123" s="47">
        <f>IF(ISNA(VLOOKUP(Журналисты!$B123,'13'!$B$2:$C$400,2,0))=TRUE,0,VLOOKUP(Журналисты!$B123,'13'!$B$2:$C$400,2,0))</f>
        <v>15400000</v>
      </c>
      <c r="G123" s="47">
        <f>IF(ISNA(VLOOKUP(Журналисты!$B123,'14'!$B$2:$C$400,2,0))=TRUE,0,VLOOKUP(Журналисты!$B123,'14'!$B$2:$C$400,2,0))</f>
        <v>0</v>
      </c>
      <c r="H123" s="47">
        <f>IF(ISNA(VLOOKUP(Журналисты!$B123,'15'!$B$2:$C$400,2,0))=TRUE,0,VLOOKUP(Журналисты!$B123,'15'!$B$2:$C$400,2,0))</f>
        <v>6500000</v>
      </c>
      <c r="I123" s="37">
        <f t="shared" si="7"/>
        <v>61200000</v>
      </c>
      <c r="K123" s="39">
        <f t="shared" si="5"/>
        <v>5</v>
      </c>
      <c r="M123" s="38" t="str">
        <f t="shared" si="6"/>
        <v>Corvinchuk</v>
      </c>
    </row>
    <row r="124" spans="1:13" ht="15">
      <c r="A124" s="46">
        <f>COUNTIFS(B$3:B$1130,B124)</f>
        <v>1</v>
      </c>
      <c r="B124" s="35" t="s">
        <v>650</v>
      </c>
      <c r="C124" s="47">
        <f>IF(ISNA(VLOOKUP(Журналисты!$B124,'10'!$B$2:$C$400,2,0))=TRUE,0,VLOOKUP(Журналисты!$B124,'10'!$B$2:$C$400,2,0))</f>
        <v>0</v>
      </c>
      <c r="D124" s="47">
        <f>IF(ISNA(VLOOKUP(Журналисты!$B124,'11'!$B$2:$C$400,2,0))=TRUE,0,VLOOKUP(Журналисты!$B124,'11'!$B$2:$C$400,2,0))</f>
        <v>0</v>
      </c>
      <c r="E124" s="47">
        <f>IF(ISNA(VLOOKUP(Журналисты!$B124,'12'!$B$2:$C$400,2,0))=TRUE,0,VLOOKUP(Журналисты!$B124,'12'!$B$2:$C$400,2,0))</f>
        <v>0</v>
      </c>
      <c r="F124" s="47">
        <f>IF(ISNA(VLOOKUP(Журналисты!$B124,'13'!$B$2:$C$400,2,0))=TRUE,0,VLOOKUP(Журналисты!$B124,'13'!$B$2:$C$400,2,0))</f>
        <v>4300000</v>
      </c>
      <c r="G124" s="47">
        <f>IF(ISNA(VLOOKUP(Журналисты!$B124,'14'!$B$2:$C$400,2,0))=TRUE,0,VLOOKUP(Журналисты!$B124,'14'!$B$2:$C$400,2,0))</f>
        <v>20700000</v>
      </c>
      <c r="H124" s="47">
        <f>IF(ISNA(VLOOKUP(Журналисты!$B124,'15'!$B$2:$C$400,2,0))=TRUE,0,VLOOKUP(Журналисты!$B124,'15'!$B$2:$C$400,2,0))</f>
        <v>6500000</v>
      </c>
      <c r="I124" s="37">
        <f t="shared" si="7"/>
        <v>31500000</v>
      </c>
      <c r="K124" s="39">
        <f t="shared" si="5"/>
        <v>3</v>
      </c>
      <c r="M124" s="38" t="str">
        <f t="shared" si="6"/>
        <v>Rarotonga</v>
      </c>
    </row>
    <row r="125" spans="1:13" ht="15">
      <c r="A125" s="46">
        <f>COUNTIFS(B$3:B$1130,B125)</f>
        <v>1</v>
      </c>
      <c r="B125" s="35" t="s">
        <v>838</v>
      </c>
      <c r="C125" s="47">
        <f>IF(ISNA(VLOOKUP(Журналисты!$B125,'10'!$B$2:$C$400,2,0))=TRUE,0,VLOOKUP(Журналисты!$B125,'10'!$B$2:$C$400,2,0))</f>
        <v>0</v>
      </c>
      <c r="D125" s="47">
        <f>IF(ISNA(VLOOKUP(Журналисты!$B125,'11'!$B$2:$C$400,2,0))=TRUE,0,VLOOKUP(Журналисты!$B125,'11'!$B$2:$C$400,2,0))</f>
        <v>0</v>
      </c>
      <c r="E125" s="47">
        <f>IF(ISNA(VLOOKUP(Журналисты!$B125,'12'!$B$2:$C$400,2,0))=TRUE,0,VLOOKUP(Журналисты!$B125,'12'!$B$2:$C$400,2,0))</f>
        <v>0</v>
      </c>
      <c r="F125" s="47">
        <f>IF(ISNA(VLOOKUP(Журналисты!$B125,'13'!$B$2:$C$400,2,0))=TRUE,0,VLOOKUP(Журналисты!$B125,'13'!$B$2:$C$400,2,0))</f>
        <v>0</v>
      </c>
      <c r="G125" s="47">
        <f>IF(ISNA(VLOOKUP(Журналисты!$B125,'14'!$B$2:$C$400,2,0))=TRUE,0,VLOOKUP(Журналисты!$B125,'14'!$B$2:$C$400,2,0))</f>
        <v>1000000</v>
      </c>
      <c r="H125" s="47">
        <f>IF(ISNA(VLOOKUP(Журналисты!$B125,'15'!$B$2:$C$400,2,0))=TRUE,0,VLOOKUP(Журналисты!$B125,'15'!$B$2:$C$400,2,0))</f>
        <v>6400000</v>
      </c>
      <c r="I125" s="37">
        <f t="shared" si="7"/>
        <v>7400000</v>
      </c>
      <c r="K125" s="39">
        <f t="shared" si="5"/>
        <v>2</v>
      </c>
      <c r="M125" s="38" t="str">
        <f t="shared" si="6"/>
        <v>Guardi</v>
      </c>
    </row>
    <row r="126" spans="1:13" ht="15">
      <c r="A126" s="46">
        <f>COUNTIFS(B$3:B$1130,B126)</f>
        <v>1</v>
      </c>
      <c r="B126" s="35" t="s">
        <v>891</v>
      </c>
      <c r="C126" s="47">
        <f>IF(ISNA(VLOOKUP(Журналисты!$B126,'10'!$B$2:$C$400,2,0))=TRUE,0,VLOOKUP(Журналисты!$B126,'10'!$B$2:$C$400,2,0))</f>
        <v>0</v>
      </c>
      <c r="D126" s="47">
        <f>IF(ISNA(VLOOKUP(Журналисты!$B126,'11'!$B$2:$C$400,2,0))=TRUE,0,VLOOKUP(Журналисты!$B126,'11'!$B$2:$C$400,2,0))</f>
        <v>0</v>
      </c>
      <c r="E126" s="47">
        <f>IF(ISNA(VLOOKUP(Журналисты!$B126,'12'!$B$2:$C$400,2,0))=TRUE,0,VLOOKUP(Журналисты!$B126,'12'!$B$2:$C$400,2,0))</f>
        <v>0</v>
      </c>
      <c r="F126" s="47">
        <f>IF(ISNA(VLOOKUP(Журналисты!$B126,'13'!$B$2:$C$400,2,0))=TRUE,0,VLOOKUP(Журналисты!$B126,'13'!$B$2:$C$400,2,0))</f>
        <v>0</v>
      </c>
      <c r="G126" s="47">
        <f>IF(ISNA(VLOOKUP(Журналисты!$B126,'14'!$B$2:$C$400,2,0))=TRUE,0,VLOOKUP(Журналисты!$B126,'14'!$B$2:$C$400,2,0))</f>
        <v>0</v>
      </c>
      <c r="H126" s="47">
        <f>IF(ISNA(VLOOKUP(Журналисты!$B126,'15'!$B$2:$C$400,2,0))=TRUE,0,VLOOKUP(Журналисты!$B126,'15'!$B$2:$C$400,2,0))</f>
        <v>6300000</v>
      </c>
      <c r="I126" s="37">
        <f t="shared" si="7"/>
        <v>6300000</v>
      </c>
      <c r="K126" s="39">
        <f t="shared" si="5"/>
        <v>1</v>
      </c>
      <c r="M126" s="38" t="str">
        <f t="shared" si="6"/>
        <v>Sтудент</v>
      </c>
    </row>
    <row r="127" spans="1:13" ht="15">
      <c r="A127" s="46">
        <f>COUNTIFS(B$3:B$1130,B127)</f>
        <v>1</v>
      </c>
      <c r="B127" s="35" t="s">
        <v>339</v>
      </c>
      <c r="C127" s="47">
        <f>IF(ISNA(VLOOKUP(Журналисты!$B127,'10'!$B$2:$C$400,2,0))=TRUE,0,VLOOKUP(Журналисты!$B127,'10'!$B$2:$C$400,2,0))</f>
        <v>0</v>
      </c>
      <c r="D127" s="47">
        <f>IF(ISNA(VLOOKUP(Журналисты!$B127,'11'!$B$2:$C$400,2,0))=TRUE,0,VLOOKUP(Журналисты!$B127,'11'!$B$2:$C$400,2,0))</f>
        <v>0</v>
      </c>
      <c r="E127" s="47">
        <f>IF(ISNA(VLOOKUP(Журналисты!$B127,'12'!$B$2:$C$400,2,0))=TRUE,0,VLOOKUP(Журналисты!$B127,'12'!$B$2:$C$400,2,0))</f>
        <v>78700000</v>
      </c>
      <c r="F127" s="47">
        <f>IF(ISNA(VLOOKUP(Журналисты!$B127,'13'!$B$2:$C$400,2,0))=TRUE,0,VLOOKUP(Журналисты!$B127,'13'!$B$2:$C$400,2,0))</f>
        <v>28800000</v>
      </c>
      <c r="G127" s="47">
        <f>IF(ISNA(VLOOKUP(Журналисты!$B127,'14'!$B$2:$C$400,2,0))=TRUE,0,VLOOKUP(Журналисты!$B127,'14'!$B$2:$C$400,2,0))</f>
        <v>37600000</v>
      </c>
      <c r="H127" s="47">
        <f>IF(ISNA(VLOOKUP(Журналисты!$B127,'15'!$B$2:$C$400,2,0))=TRUE,0,VLOOKUP(Журналисты!$B127,'15'!$B$2:$C$400,2,0))</f>
        <v>6000000</v>
      </c>
      <c r="I127" s="37">
        <f t="shared" si="7"/>
        <v>151100000</v>
      </c>
      <c r="K127" s="39">
        <f t="shared" si="5"/>
        <v>4</v>
      </c>
      <c r="M127" s="38" t="str">
        <f t="shared" si="6"/>
        <v>TranE_</v>
      </c>
    </row>
    <row r="128" spans="1:13" ht="15">
      <c r="A128" s="46">
        <f>COUNTIFS(B$3:B$1130,B128)</f>
        <v>1</v>
      </c>
      <c r="B128" s="35" t="s">
        <v>892</v>
      </c>
      <c r="C128" s="47">
        <f>IF(ISNA(VLOOKUP(Журналисты!$B128,'10'!$B$2:$C$400,2,0))=TRUE,0,VLOOKUP(Журналисты!$B128,'10'!$B$2:$C$400,2,0))</f>
        <v>0</v>
      </c>
      <c r="D128" s="47">
        <f>IF(ISNA(VLOOKUP(Журналисты!$B128,'11'!$B$2:$C$400,2,0))=TRUE,0,VLOOKUP(Журналисты!$B128,'11'!$B$2:$C$400,2,0))</f>
        <v>0</v>
      </c>
      <c r="E128" s="47">
        <f>IF(ISNA(VLOOKUP(Журналисты!$B128,'12'!$B$2:$C$400,2,0))=TRUE,0,VLOOKUP(Журналисты!$B128,'12'!$B$2:$C$400,2,0))</f>
        <v>0</v>
      </c>
      <c r="F128" s="47">
        <f>IF(ISNA(VLOOKUP(Журналисты!$B128,'13'!$B$2:$C$400,2,0))=TRUE,0,VLOOKUP(Журналисты!$B128,'13'!$B$2:$C$400,2,0))</f>
        <v>0</v>
      </c>
      <c r="G128" s="47">
        <f>IF(ISNA(VLOOKUP(Журналисты!$B128,'14'!$B$2:$C$400,2,0))=TRUE,0,VLOOKUP(Журналисты!$B128,'14'!$B$2:$C$400,2,0))</f>
        <v>0</v>
      </c>
      <c r="H128" s="47">
        <f>IF(ISNA(VLOOKUP(Журналисты!$B128,'15'!$B$2:$C$400,2,0))=TRUE,0,VLOOKUP(Журналисты!$B128,'15'!$B$2:$C$400,2,0))</f>
        <v>6000000</v>
      </c>
      <c r="I128" s="37">
        <f t="shared" si="7"/>
        <v>6000000</v>
      </c>
      <c r="K128" s="39">
        <f t="shared" si="5"/>
        <v>1</v>
      </c>
      <c r="M128" s="38" t="str">
        <f t="shared" si="6"/>
        <v>Sir Serge</v>
      </c>
    </row>
    <row r="129" spans="1:13" ht="15">
      <c r="A129" s="46">
        <f>COUNTIFS(B$3:B$1130,B129)</f>
        <v>1</v>
      </c>
      <c r="B129" s="35" t="s">
        <v>893</v>
      </c>
      <c r="C129" s="47">
        <f>IF(ISNA(VLOOKUP(Журналисты!$B129,'10'!$B$2:$C$400,2,0))=TRUE,0,VLOOKUP(Журналисты!$B129,'10'!$B$2:$C$400,2,0))</f>
        <v>0</v>
      </c>
      <c r="D129" s="47">
        <f>IF(ISNA(VLOOKUP(Журналисты!$B129,'11'!$B$2:$C$400,2,0))=TRUE,0,VLOOKUP(Журналисты!$B129,'11'!$B$2:$C$400,2,0))</f>
        <v>0</v>
      </c>
      <c r="E129" s="47">
        <f>IF(ISNA(VLOOKUP(Журналисты!$B129,'12'!$B$2:$C$400,2,0))=TRUE,0,VLOOKUP(Журналисты!$B129,'12'!$B$2:$C$400,2,0))</f>
        <v>0</v>
      </c>
      <c r="F129" s="47">
        <f>IF(ISNA(VLOOKUP(Журналисты!$B129,'13'!$B$2:$C$400,2,0))=TRUE,0,VLOOKUP(Журналисты!$B129,'13'!$B$2:$C$400,2,0))</f>
        <v>0</v>
      </c>
      <c r="G129" s="47">
        <f>IF(ISNA(VLOOKUP(Журналисты!$B129,'14'!$B$2:$C$400,2,0))=TRUE,0,VLOOKUP(Журналисты!$B129,'14'!$B$2:$C$400,2,0))</f>
        <v>0</v>
      </c>
      <c r="H129" s="47">
        <f>IF(ISNA(VLOOKUP(Журналисты!$B129,'15'!$B$2:$C$400,2,0))=TRUE,0,VLOOKUP(Журналисты!$B129,'15'!$B$2:$C$400,2,0))</f>
        <v>6000000</v>
      </c>
      <c r="I129" s="37">
        <f t="shared" si="7"/>
        <v>6000000</v>
      </c>
      <c r="K129" s="39">
        <f t="shared" si="5"/>
        <v>1</v>
      </c>
      <c r="M129" s="38" t="str">
        <f t="shared" si="6"/>
        <v>Konstantin_xxx</v>
      </c>
    </row>
    <row r="130" spans="1:13" ht="15">
      <c r="A130" s="46">
        <f>COUNTIFS(B$3:B$1130,B130)</f>
        <v>1</v>
      </c>
      <c r="B130" s="35" t="s">
        <v>894</v>
      </c>
      <c r="C130" s="47">
        <f>IF(ISNA(VLOOKUP(Журналисты!$B130,'10'!$B$2:$C$400,2,0))=TRUE,0,VLOOKUP(Журналисты!$B130,'10'!$B$2:$C$400,2,0))</f>
        <v>0</v>
      </c>
      <c r="D130" s="47">
        <f>IF(ISNA(VLOOKUP(Журналисты!$B130,'11'!$B$2:$C$400,2,0))=TRUE,0,VLOOKUP(Журналисты!$B130,'11'!$B$2:$C$400,2,0))</f>
        <v>0</v>
      </c>
      <c r="E130" s="47">
        <f>IF(ISNA(VLOOKUP(Журналисты!$B130,'12'!$B$2:$C$400,2,0))=TRUE,0,VLOOKUP(Журналисты!$B130,'12'!$B$2:$C$400,2,0))</f>
        <v>0</v>
      </c>
      <c r="F130" s="47">
        <f>IF(ISNA(VLOOKUP(Журналисты!$B130,'13'!$B$2:$C$400,2,0))=TRUE,0,VLOOKUP(Журналисты!$B130,'13'!$B$2:$C$400,2,0))</f>
        <v>0</v>
      </c>
      <c r="G130" s="47">
        <f>IF(ISNA(VLOOKUP(Журналисты!$B130,'14'!$B$2:$C$400,2,0))=TRUE,0,VLOOKUP(Журналисты!$B130,'14'!$B$2:$C$400,2,0))</f>
        <v>0</v>
      </c>
      <c r="H130" s="47">
        <f>IF(ISNA(VLOOKUP(Журналисты!$B130,'15'!$B$2:$C$400,2,0))=TRUE,0,VLOOKUP(Журналисты!$B130,'15'!$B$2:$C$400,2,0))</f>
        <v>6000000</v>
      </c>
      <c r="I130" s="37">
        <f aca="true" t="shared" si="8" ref="I130:I158">SUM(C130:H130)</f>
        <v>6000000</v>
      </c>
      <c r="K130" s="39">
        <f t="shared" si="5"/>
        <v>1</v>
      </c>
      <c r="M130" s="38" t="str">
        <f t="shared" si="6"/>
        <v>dimondk27</v>
      </c>
    </row>
    <row r="131" spans="1:13" ht="15">
      <c r="A131" s="46">
        <f>COUNTIFS(B$3:B$1130,B131)</f>
        <v>1</v>
      </c>
      <c r="B131" s="35" t="s">
        <v>429</v>
      </c>
      <c r="C131" s="47">
        <f>IF(ISNA(VLOOKUP(Журналисты!$B131,'10'!$B$2:$C$400,2,0))=TRUE,0,VLOOKUP(Журналисты!$B131,'10'!$B$2:$C$400,2,0))</f>
        <v>0</v>
      </c>
      <c r="D131" s="47">
        <f>IF(ISNA(VLOOKUP(Журналисты!$B131,'11'!$B$2:$C$400,2,0))=TRUE,0,VLOOKUP(Журналисты!$B131,'11'!$B$2:$C$400,2,0))</f>
        <v>0</v>
      </c>
      <c r="E131" s="47">
        <f>IF(ISNA(VLOOKUP(Журналисты!$B131,'12'!$B$2:$C$400,2,0))=TRUE,0,VLOOKUP(Журналисты!$B131,'12'!$B$2:$C$400,2,0))</f>
        <v>10100000</v>
      </c>
      <c r="F131" s="47">
        <f>IF(ISNA(VLOOKUP(Журналисты!$B131,'13'!$B$2:$C$400,2,0))=TRUE,0,VLOOKUP(Журналисты!$B131,'13'!$B$2:$C$400,2,0))</f>
        <v>0</v>
      </c>
      <c r="G131" s="47">
        <f>IF(ISNA(VLOOKUP(Журналисты!$B131,'14'!$B$2:$C$400,2,0))=TRUE,0,VLOOKUP(Журналисты!$B131,'14'!$B$2:$C$400,2,0))</f>
        <v>0</v>
      </c>
      <c r="H131" s="47">
        <f>IF(ISNA(VLOOKUP(Журналисты!$B131,'15'!$B$2:$C$400,2,0))=TRUE,0,VLOOKUP(Журналисты!$B131,'15'!$B$2:$C$400,2,0))</f>
        <v>5900000</v>
      </c>
      <c r="I131" s="37">
        <f t="shared" si="8"/>
        <v>16000000</v>
      </c>
      <c r="K131" s="39">
        <f aca="true" t="shared" si="9" ref="K131:K194">COUNTIFS(C131:H131,"&gt;0")</f>
        <v>2</v>
      </c>
      <c r="M131" s="38" t="str">
        <f aca="true" t="shared" si="10" ref="M131:M194">B131</f>
        <v>Капитановка</v>
      </c>
    </row>
    <row r="132" spans="1:13" ht="15">
      <c r="A132" s="46">
        <f>COUNTIFS(B$3:B$1130,B132)</f>
        <v>1</v>
      </c>
      <c r="B132" s="35" t="s">
        <v>379</v>
      </c>
      <c r="C132" s="47">
        <f>IF(ISNA(VLOOKUP(Журналисты!$B132,'10'!$B$2:$C$400,2,0))=TRUE,0,VLOOKUP(Журналисты!$B132,'10'!$B$2:$C$400,2,0))</f>
        <v>0</v>
      </c>
      <c r="D132" s="47">
        <f>IF(ISNA(VLOOKUP(Журналисты!$B132,'11'!$B$2:$C$400,2,0))=TRUE,0,VLOOKUP(Журналисты!$B132,'11'!$B$2:$C$400,2,0))</f>
        <v>0</v>
      </c>
      <c r="E132" s="47">
        <f>IF(ISNA(VLOOKUP(Журналисты!$B132,'12'!$B$2:$C$400,2,0))=TRUE,0,VLOOKUP(Журналисты!$B132,'12'!$B$2:$C$400,2,0))</f>
        <v>23300000</v>
      </c>
      <c r="F132" s="47">
        <f>IF(ISNA(VLOOKUP(Журналисты!$B132,'13'!$B$2:$C$400,2,0))=TRUE,0,VLOOKUP(Журналисты!$B132,'13'!$B$2:$C$400,2,0))</f>
        <v>53200000</v>
      </c>
      <c r="G132" s="47">
        <f>IF(ISNA(VLOOKUP(Журналисты!$B132,'14'!$B$2:$C$400,2,0))=TRUE,0,VLOOKUP(Журналисты!$B132,'14'!$B$2:$C$400,2,0))</f>
        <v>0</v>
      </c>
      <c r="H132" s="47">
        <f>IF(ISNA(VLOOKUP(Журналисты!$B132,'15'!$B$2:$C$400,2,0))=TRUE,0,VLOOKUP(Журналисты!$B132,'15'!$B$2:$C$400,2,0))</f>
        <v>5800000</v>
      </c>
      <c r="I132" s="37">
        <f t="shared" si="8"/>
        <v>82300000</v>
      </c>
      <c r="K132" s="39">
        <f t="shared" si="9"/>
        <v>3</v>
      </c>
      <c r="M132" s="38" t="str">
        <f t="shared" si="10"/>
        <v>mialkov</v>
      </c>
    </row>
    <row r="133" spans="1:13" ht="15">
      <c r="A133" s="46">
        <f>COUNTIFS(B$3:B$1130,B133)</f>
        <v>1</v>
      </c>
      <c r="B133" s="35" t="s">
        <v>225</v>
      </c>
      <c r="C133" s="47">
        <f>IF(ISNA(VLOOKUP(Журналисты!$B133,'10'!$B$2:$C$400,2,0))=TRUE,0,VLOOKUP(Журналисты!$B133,'10'!$B$2:$C$400,2,0))</f>
        <v>5000000</v>
      </c>
      <c r="D133" s="47">
        <f>IF(ISNA(VLOOKUP(Журналисты!$B133,'11'!$B$2:$C$400,2,0))=TRUE,0,VLOOKUP(Журналисты!$B133,'11'!$B$2:$C$400,2,0))</f>
        <v>5000000</v>
      </c>
      <c r="E133" s="47">
        <f>IF(ISNA(VLOOKUP(Журналисты!$B133,'12'!$B$2:$C$400,2,0))=TRUE,0,VLOOKUP(Журналисты!$B133,'12'!$B$2:$C$400,2,0))</f>
        <v>0</v>
      </c>
      <c r="F133" s="47">
        <f>IF(ISNA(VLOOKUP(Журналисты!$B133,'13'!$B$2:$C$400,2,0))=TRUE,0,VLOOKUP(Журналисты!$B133,'13'!$B$2:$C$400,2,0))</f>
        <v>0</v>
      </c>
      <c r="G133" s="47">
        <f>IF(ISNA(VLOOKUP(Журналисты!$B133,'14'!$B$2:$C$400,2,0))=TRUE,0,VLOOKUP(Журналисты!$B133,'14'!$B$2:$C$400,2,0))</f>
        <v>2700000</v>
      </c>
      <c r="H133" s="47">
        <f>IF(ISNA(VLOOKUP(Журналисты!$B133,'15'!$B$2:$C$400,2,0))=TRUE,0,VLOOKUP(Журналисты!$B133,'15'!$B$2:$C$400,2,0))</f>
        <v>5700000</v>
      </c>
      <c r="I133" s="37">
        <f t="shared" si="8"/>
        <v>18400000</v>
      </c>
      <c r="K133" s="39">
        <f t="shared" si="9"/>
        <v>4</v>
      </c>
      <c r="M133" s="38" t="str">
        <f t="shared" si="10"/>
        <v>Vovan197902</v>
      </c>
    </row>
    <row r="134" spans="1:13" ht="15">
      <c r="A134" s="46">
        <f>COUNTIFS(B$3:B$1130,B134)</f>
        <v>1</v>
      </c>
      <c r="B134" s="35" t="s">
        <v>20</v>
      </c>
      <c r="C134" s="47">
        <f>IF(ISNA(VLOOKUP(Журналисты!$B134,'10'!$B$2:$C$400,2,0))=TRUE,0,VLOOKUP(Журналисты!$B134,'10'!$B$2:$C$400,2,0))</f>
        <v>50000000</v>
      </c>
      <c r="D134" s="47">
        <f>IF(ISNA(VLOOKUP(Журналисты!$B134,'11'!$B$2:$C$400,2,0))=TRUE,0,VLOOKUP(Журналисты!$B134,'11'!$B$2:$C$400,2,0))</f>
        <v>50000000</v>
      </c>
      <c r="E134" s="47">
        <f>IF(ISNA(VLOOKUP(Журналисты!$B134,'12'!$B$2:$C$400,2,0))=TRUE,0,VLOOKUP(Журналисты!$B134,'12'!$B$2:$C$400,2,0))</f>
        <v>4000000</v>
      </c>
      <c r="F134" s="47">
        <f>IF(ISNA(VLOOKUP(Журналисты!$B134,'13'!$B$2:$C$400,2,0))=TRUE,0,VLOOKUP(Журналисты!$B134,'13'!$B$2:$C$400,2,0))</f>
        <v>7800000</v>
      </c>
      <c r="G134" s="47">
        <f>IF(ISNA(VLOOKUP(Журналисты!$B134,'14'!$B$2:$C$400,2,0))=TRUE,0,VLOOKUP(Журналисты!$B134,'14'!$B$2:$C$400,2,0))</f>
        <v>0</v>
      </c>
      <c r="H134" s="47">
        <f>IF(ISNA(VLOOKUP(Журналисты!$B134,'15'!$B$2:$C$400,2,0))=TRUE,0,VLOOKUP(Журналисты!$B134,'15'!$B$2:$C$400,2,0))</f>
        <v>5500000</v>
      </c>
      <c r="I134" s="37">
        <f t="shared" si="8"/>
        <v>117300000</v>
      </c>
      <c r="K134" s="39">
        <f t="shared" si="9"/>
        <v>5</v>
      </c>
      <c r="M134" s="38" t="str">
        <f t="shared" si="10"/>
        <v>romza</v>
      </c>
    </row>
    <row r="135" spans="1:13" ht="15">
      <c r="A135" s="46">
        <f>COUNTIFS(B$3:B$1130,B135)</f>
        <v>1</v>
      </c>
      <c r="B135" s="35" t="s">
        <v>3</v>
      </c>
      <c r="C135" s="47">
        <f>IF(ISNA(VLOOKUP(Журналисты!$B135,'10'!$B$2:$C$400,2,0))=TRUE,0,VLOOKUP(Журналисты!$B135,'10'!$B$2:$C$400,2,0))</f>
        <v>59900000</v>
      </c>
      <c r="D135" s="47">
        <f>IF(ISNA(VLOOKUP(Журналисты!$B135,'11'!$B$2:$C$400,2,0))=TRUE,0,VLOOKUP(Журналисты!$B135,'11'!$B$2:$C$400,2,0))</f>
        <v>50000000</v>
      </c>
      <c r="E135" s="47">
        <f>IF(ISNA(VLOOKUP(Журналисты!$B135,'12'!$B$2:$C$400,2,0))=TRUE,0,VLOOKUP(Журналисты!$B135,'12'!$B$2:$C$400,2,0))</f>
        <v>85925000</v>
      </c>
      <c r="F135" s="47">
        <f>IF(ISNA(VLOOKUP(Журналисты!$B135,'13'!$B$2:$C$400,2,0))=TRUE,0,VLOOKUP(Журналисты!$B135,'13'!$B$2:$C$400,2,0))</f>
        <v>65500000</v>
      </c>
      <c r="G135" s="47">
        <f>IF(ISNA(VLOOKUP(Журналисты!$B135,'14'!$B$2:$C$400,2,0))=TRUE,0,VLOOKUP(Журналисты!$B135,'14'!$B$2:$C$400,2,0))</f>
        <v>34300000</v>
      </c>
      <c r="H135" s="47">
        <f>IF(ISNA(VLOOKUP(Журналисты!$B135,'15'!$B$2:$C$400,2,0))=TRUE,0,VLOOKUP(Журналисты!$B135,'15'!$B$2:$C$400,2,0))</f>
        <v>5500000</v>
      </c>
      <c r="I135" s="37">
        <f t="shared" si="8"/>
        <v>301125000</v>
      </c>
      <c r="K135" s="39">
        <f t="shared" si="9"/>
        <v>6</v>
      </c>
      <c r="M135" s="38" t="str">
        <f t="shared" si="10"/>
        <v>Ксардакс</v>
      </c>
    </row>
    <row r="136" spans="1:13" ht="15">
      <c r="A136" s="46">
        <f>COUNTIFS(B$3:B$1130,B136)</f>
        <v>1</v>
      </c>
      <c r="B136" s="35" t="s">
        <v>300</v>
      </c>
      <c r="C136" s="47">
        <f>IF(ISNA(VLOOKUP(Журналисты!$B136,'10'!$B$2:$C$400,2,0))=TRUE,0,VLOOKUP(Журналисты!$B136,'10'!$B$2:$C$400,2,0))</f>
        <v>2100000</v>
      </c>
      <c r="D136" s="47">
        <f>IF(ISNA(VLOOKUP(Журналисты!$B136,'11'!$B$2:$C$400,2,0))=TRUE,0,VLOOKUP(Журналисты!$B136,'11'!$B$2:$C$400,2,0))</f>
        <v>2100000</v>
      </c>
      <c r="E136" s="47">
        <f>IF(ISNA(VLOOKUP(Журналисты!$B136,'12'!$B$2:$C$400,2,0))=TRUE,0,VLOOKUP(Журналисты!$B136,'12'!$B$2:$C$400,2,0))</f>
        <v>37400000</v>
      </c>
      <c r="F136" s="47">
        <f>IF(ISNA(VLOOKUP(Журналисты!$B136,'13'!$B$2:$C$400,2,0))=TRUE,0,VLOOKUP(Журналисты!$B136,'13'!$B$2:$C$400,2,0))</f>
        <v>29300000</v>
      </c>
      <c r="G136" s="47">
        <f>IF(ISNA(VLOOKUP(Журналисты!$B136,'14'!$B$2:$C$400,2,0))=TRUE,0,VLOOKUP(Журналисты!$B136,'14'!$B$2:$C$400,2,0))</f>
        <v>12200000</v>
      </c>
      <c r="H136" s="47">
        <f>IF(ISNA(VLOOKUP(Журналисты!$B136,'15'!$B$2:$C$400,2,0))=TRUE,0,VLOOKUP(Журналисты!$B136,'15'!$B$2:$C$400,2,0))</f>
        <v>5500000</v>
      </c>
      <c r="I136" s="37">
        <f t="shared" si="8"/>
        <v>88600000</v>
      </c>
      <c r="K136" s="39">
        <f t="shared" si="9"/>
        <v>6</v>
      </c>
      <c r="M136" s="38" t="str">
        <f t="shared" si="10"/>
        <v>Никтил</v>
      </c>
    </row>
    <row r="137" spans="1:13" ht="15">
      <c r="A137" s="46">
        <f>COUNTIFS(B$3:B$1130,B137)</f>
        <v>1</v>
      </c>
      <c r="B137" s="35" t="s">
        <v>895</v>
      </c>
      <c r="C137" s="47">
        <f>IF(ISNA(VLOOKUP(Журналисты!$B137,'10'!$B$2:$C$400,2,0))=TRUE,0,VLOOKUP(Журналисты!$B137,'10'!$B$2:$C$400,2,0))</f>
        <v>0</v>
      </c>
      <c r="D137" s="47">
        <f>IF(ISNA(VLOOKUP(Журналисты!$B137,'11'!$B$2:$C$400,2,0))=TRUE,0,VLOOKUP(Журналисты!$B137,'11'!$B$2:$C$400,2,0))</f>
        <v>0</v>
      </c>
      <c r="E137" s="47">
        <f>IF(ISNA(VLOOKUP(Журналисты!$B137,'12'!$B$2:$C$400,2,0))=TRUE,0,VLOOKUP(Журналисты!$B137,'12'!$B$2:$C$400,2,0))</f>
        <v>0</v>
      </c>
      <c r="F137" s="47">
        <f>IF(ISNA(VLOOKUP(Журналисты!$B137,'13'!$B$2:$C$400,2,0))=TRUE,0,VLOOKUP(Журналисты!$B137,'13'!$B$2:$C$400,2,0))</f>
        <v>0</v>
      </c>
      <c r="G137" s="47">
        <f>IF(ISNA(VLOOKUP(Журналисты!$B137,'14'!$B$2:$C$400,2,0))=TRUE,0,VLOOKUP(Журналисты!$B137,'14'!$B$2:$C$400,2,0))</f>
        <v>0</v>
      </c>
      <c r="H137" s="47">
        <f>IF(ISNA(VLOOKUP(Журналисты!$B137,'15'!$B$2:$C$400,2,0))=TRUE,0,VLOOKUP(Журналисты!$B137,'15'!$B$2:$C$400,2,0))</f>
        <v>5400000</v>
      </c>
      <c r="I137" s="37">
        <f t="shared" si="8"/>
        <v>5400000</v>
      </c>
      <c r="K137" s="39">
        <f t="shared" si="9"/>
        <v>1</v>
      </c>
      <c r="M137" s="38" t="str">
        <f t="shared" si="10"/>
        <v>Големба</v>
      </c>
    </row>
    <row r="138" spans="1:13" ht="15">
      <c r="A138" s="46">
        <f>COUNTIFS(B$3:B$1130,B138)</f>
        <v>1</v>
      </c>
      <c r="B138" s="35" t="s">
        <v>896</v>
      </c>
      <c r="C138" s="47">
        <f>IF(ISNA(VLOOKUP(Журналисты!$B138,'10'!$B$2:$C$400,2,0))=TRUE,0,VLOOKUP(Журналисты!$B138,'10'!$B$2:$C$400,2,0))</f>
        <v>0</v>
      </c>
      <c r="D138" s="47">
        <f>IF(ISNA(VLOOKUP(Журналисты!$B138,'11'!$B$2:$C$400,2,0))=TRUE,0,VLOOKUP(Журналисты!$B138,'11'!$B$2:$C$400,2,0))</f>
        <v>0</v>
      </c>
      <c r="E138" s="47">
        <f>IF(ISNA(VLOOKUP(Журналисты!$B138,'12'!$B$2:$C$400,2,0))=TRUE,0,VLOOKUP(Журналисты!$B138,'12'!$B$2:$C$400,2,0))</f>
        <v>0</v>
      </c>
      <c r="F138" s="47">
        <f>IF(ISNA(VLOOKUP(Журналисты!$B138,'13'!$B$2:$C$400,2,0))=TRUE,0,VLOOKUP(Журналисты!$B138,'13'!$B$2:$C$400,2,0))</f>
        <v>0</v>
      </c>
      <c r="G138" s="47">
        <f>IF(ISNA(VLOOKUP(Журналисты!$B138,'14'!$B$2:$C$400,2,0))=TRUE,0,VLOOKUP(Журналисты!$B138,'14'!$B$2:$C$400,2,0))</f>
        <v>0</v>
      </c>
      <c r="H138" s="47">
        <f>IF(ISNA(VLOOKUP(Журналисты!$B138,'15'!$B$2:$C$400,2,0))=TRUE,0,VLOOKUP(Журналисты!$B138,'15'!$B$2:$C$400,2,0))</f>
        <v>5400000</v>
      </c>
      <c r="I138" s="37">
        <f t="shared" si="8"/>
        <v>5400000</v>
      </c>
      <c r="K138" s="39">
        <f t="shared" si="9"/>
        <v>1</v>
      </c>
      <c r="M138" s="38" t="str">
        <f t="shared" si="10"/>
        <v>Деметра_83</v>
      </c>
    </row>
    <row r="139" spans="1:13" ht="15">
      <c r="A139" s="46">
        <f>COUNTIFS(B$3:B$1130,B139)</f>
        <v>1</v>
      </c>
      <c r="B139" s="35" t="s">
        <v>897</v>
      </c>
      <c r="C139" s="47">
        <f>IF(ISNA(VLOOKUP(Журналисты!$B139,'10'!$B$2:$C$400,2,0))=TRUE,0,VLOOKUP(Журналисты!$B139,'10'!$B$2:$C$400,2,0))</f>
        <v>0</v>
      </c>
      <c r="D139" s="47">
        <f>IF(ISNA(VLOOKUP(Журналисты!$B139,'11'!$B$2:$C$400,2,0))=TRUE,0,VLOOKUP(Журналисты!$B139,'11'!$B$2:$C$400,2,0))</f>
        <v>0</v>
      </c>
      <c r="E139" s="47">
        <f>IF(ISNA(VLOOKUP(Журналисты!$B139,'12'!$B$2:$C$400,2,0))=TRUE,0,VLOOKUP(Журналисты!$B139,'12'!$B$2:$C$400,2,0))</f>
        <v>0</v>
      </c>
      <c r="F139" s="47">
        <f>IF(ISNA(VLOOKUP(Журналисты!$B139,'13'!$B$2:$C$400,2,0))=TRUE,0,VLOOKUP(Журналисты!$B139,'13'!$B$2:$C$400,2,0))</f>
        <v>0</v>
      </c>
      <c r="G139" s="47">
        <f>IF(ISNA(VLOOKUP(Журналисты!$B139,'14'!$B$2:$C$400,2,0))=TRUE,0,VLOOKUP(Журналисты!$B139,'14'!$B$2:$C$400,2,0))</f>
        <v>0</v>
      </c>
      <c r="H139" s="47">
        <f>IF(ISNA(VLOOKUP(Журналисты!$B139,'15'!$B$2:$C$400,2,0))=TRUE,0,VLOOKUP(Журналисты!$B139,'15'!$B$2:$C$400,2,0))</f>
        <v>5000000</v>
      </c>
      <c r="I139" s="37">
        <f t="shared" si="8"/>
        <v>5000000</v>
      </c>
      <c r="K139" s="39">
        <f t="shared" si="9"/>
        <v>1</v>
      </c>
      <c r="M139" s="38" t="str">
        <f t="shared" si="10"/>
        <v>Aaxxeell</v>
      </c>
    </row>
    <row r="140" spans="1:13" ht="15">
      <c r="A140" s="46">
        <f>COUNTIFS(B$3:B$1130,B140)</f>
        <v>1</v>
      </c>
      <c r="B140" s="35" t="s">
        <v>829</v>
      </c>
      <c r="C140" s="47">
        <f>IF(ISNA(VLOOKUP(Журналисты!$B140,'10'!$B$2:$C$400,2,0))=TRUE,0,VLOOKUP(Журналисты!$B140,'10'!$B$2:$C$400,2,0))</f>
        <v>0</v>
      </c>
      <c r="D140" s="47">
        <f>IF(ISNA(VLOOKUP(Журналисты!$B140,'11'!$B$2:$C$400,2,0))=TRUE,0,VLOOKUP(Журналисты!$B140,'11'!$B$2:$C$400,2,0))</f>
        <v>0</v>
      </c>
      <c r="E140" s="47">
        <f>IF(ISNA(VLOOKUP(Журналисты!$B140,'12'!$B$2:$C$400,2,0))=TRUE,0,VLOOKUP(Журналисты!$B140,'12'!$B$2:$C$400,2,0))</f>
        <v>0</v>
      </c>
      <c r="F140" s="47">
        <f>IF(ISNA(VLOOKUP(Журналисты!$B140,'13'!$B$2:$C$400,2,0))=TRUE,0,VLOOKUP(Журналисты!$B140,'13'!$B$2:$C$400,2,0))</f>
        <v>0</v>
      </c>
      <c r="G140" s="47">
        <f>IF(ISNA(VLOOKUP(Журналисты!$B140,'14'!$B$2:$C$400,2,0))=TRUE,0,VLOOKUP(Журналисты!$B140,'14'!$B$2:$C$400,2,0))</f>
        <v>1200000</v>
      </c>
      <c r="H140" s="47">
        <f>IF(ISNA(VLOOKUP(Журналисты!$B140,'15'!$B$2:$C$400,2,0))=TRUE,0,VLOOKUP(Журналисты!$B140,'15'!$B$2:$C$400,2,0))</f>
        <v>5000000</v>
      </c>
      <c r="I140" s="37">
        <f t="shared" si="8"/>
        <v>6200000</v>
      </c>
      <c r="K140" s="39">
        <f t="shared" si="9"/>
        <v>2</v>
      </c>
      <c r="M140" s="38" t="str">
        <f t="shared" si="10"/>
        <v>джони вилкинсон</v>
      </c>
    </row>
    <row r="141" spans="1:13" ht="15">
      <c r="A141" s="46">
        <f>COUNTIFS(B$3:B$1130,B141)</f>
        <v>1</v>
      </c>
      <c r="B141" s="35" t="s">
        <v>898</v>
      </c>
      <c r="C141" s="47">
        <f>IF(ISNA(VLOOKUP(Журналисты!$B141,'10'!$B$2:$C$400,2,0))=TRUE,0,VLOOKUP(Журналисты!$B141,'10'!$B$2:$C$400,2,0))</f>
        <v>0</v>
      </c>
      <c r="D141" s="47">
        <f>IF(ISNA(VLOOKUP(Журналисты!$B141,'11'!$B$2:$C$400,2,0))=TRUE,0,VLOOKUP(Журналисты!$B141,'11'!$B$2:$C$400,2,0))</f>
        <v>0</v>
      </c>
      <c r="E141" s="47">
        <f>IF(ISNA(VLOOKUP(Журналисты!$B141,'12'!$B$2:$C$400,2,0))=TRUE,0,VLOOKUP(Журналисты!$B141,'12'!$B$2:$C$400,2,0))</f>
        <v>0</v>
      </c>
      <c r="F141" s="47">
        <f>IF(ISNA(VLOOKUP(Журналисты!$B141,'13'!$B$2:$C$400,2,0))=TRUE,0,VLOOKUP(Журналисты!$B141,'13'!$B$2:$C$400,2,0))</f>
        <v>0</v>
      </c>
      <c r="G141" s="47">
        <f>IF(ISNA(VLOOKUP(Журналисты!$B141,'14'!$B$2:$C$400,2,0))=TRUE,0,VLOOKUP(Журналисты!$B141,'14'!$B$2:$C$400,2,0))</f>
        <v>0</v>
      </c>
      <c r="H141" s="47">
        <f>IF(ISNA(VLOOKUP(Журналисты!$B141,'15'!$B$2:$C$400,2,0))=TRUE,0,VLOOKUP(Журналисты!$B141,'15'!$B$2:$C$400,2,0))</f>
        <v>5000000</v>
      </c>
      <c r="I141" s="37">
        <f t="shared" si="8"/>
        <v>5000000</v>
      </c>
      <c r="K141" s="39">
        <f t="shared" si="9"/>
        <v>1</v>
      </c>
      <c r="M141" s="38" t="str">
        <f t="shared" si="10"/>
        <v>Thorn</v>
      </c>
    </row>
    <row r="142" spans="1:13" ht="15">
      <c r="A142" s="46">
        <f>COUNTIFS(B$3:B$1130,B142)</f>
        <v>1</v>
      </c>
      <c r="B142" s="35" t="s">
        <v>899</v>
      </c>
      <c r="C142" s="47">
        <f>IF(ISNA(VLOOKUP(Журналисты!$B142,'10'!$B$2:$C$400,2,0))=TRUE,0,VLOOKUP(Журналисты!$B142,'10'!$B$2:$C$400,2,0))</f>
        <v>0</v>
      </c>
      <c r="D142" s="47">
        <f>IF(ISNA(VLOOKUP(Журналисты!$B142,'11'!$B$2:$C$400,2,0))=TRUE,0,VLOOKUP(Журналисты!$B142,'11'!$B$2:$C$400,2,0))</f>
        <v>0</v>
      </c>
      <c r="E142" s="47">
        <f>IF(ISNA(VLOOKUP(Журналисты!$B142,'12'!$B$2:$C$400,2,0))=TRUE,0,VLOOKUP(Журналисты!$B142,'12'!$B$2:$C$400,2,0))</f>
        <v>0</v>
      </c>
      <c r="F142" s="47">
        <f>IF(ISNA(VLOOKUP(Журналисты!$B142,'13'!$B$2:$C$400,2,0))=TRUE,0,VLOOKUP(Журналисты!$B142,'13'!$B$2:$C$400,2,0))</f>
        <v>0</v>
      </c>
      <c r="G142" s="47">
        <f>IF(ISNA(VLOOKUP(Журналисты!$B142,'14'!$B$2:$C$400,2,0))=TRUE,0,VLOOKUP(Журналисты!$B142,'14'!$B$2:$C$400,2,0))</f>
        <v>0</v>
      </c>
      <c r="H142" s="47">
        <f>IF(ISNA(VLOOKUP(Журналисты!$B142,'15'!$B$2:$C$400,2,0))=TRUE,0,VLOOKUP(Журналисты!$B142,'15'!$B$2:$C$400,2,0))</f>
        <v>4800000</v>
      </c>
      <c r="I142" s="37">
        <f t="shared" si="8"/>
        <v>4800000</v>
      </c>
      <c r="K142" s="39">
        <f t="shared" si="9"/>
        <v>1</v>
      </c>
      <c r="M142" s="38" t="str">
        <f t="shared" si="10"/>
        <v>ko</v>
      </c>
    </row>
    <row r="143" spans="1:13" ht="15">
      <c r="A143" s="46">
        <f>COUNTIFS(B$3:B$1130,B143)</f>
        <v>1</v>
      </c>
      <c r="B143" s="35" t="s">
        <v>737</v>
      </c>
      <c r="C143" s="47">
        <f>IF(ISNA(VLOOKUP(Журналисты!$B143,'10'!$B$2:$C$400,2,0))=TRUE,0,VLOOKUP(Журналисты!$B143,'10'!$B$2:$C$400,2,0))</f>
        <v>0</v>
      </c>
      <c r="D143" s="47">
        <f>IF(ISNA(VLOOKUP(Журналисты!$B143,'11'!$B$2:$C$400,2,0))=TRUE,0,VLOOKUP(Журналисты!$B143,'11'!$B$2:$C$400,2,0))</f>
        <v>0</v>
      </c>
      <c r="E143" s="47">
        <f>IF(ISNA(VLOOKUP(Журналисты!$B143,'12'!$B$2:$C$400,2,0))=TRUE,0,VLOOKUP(Журналисты!$B143,'12'!$B$2:$C$400,2,0))</f>
        <v>0</v>
      </c>
      <c r="F143" s="47">
        <f>IF(ISNA(VLOOKUP(Журналисты!$B143,'13'!$B$2:$C$400,2,0))=TRUE,0,VLOOKUP(Журналисты!$B143,'13'!$B$2:$C$400,2,0))</f>
        <v>0</v>
      </c>
      <c r="G143" s="47">
        <f>IF(ISNA(VLOOKUP(Журналисты!$B143,'14'!$B$2:$C$400,2,0))=TRUE,0,VLOOKUP(Журналисты!$B143,'14'!$B$2:$C$400,2,0))</f>
        <v>14400000</v>
      </c>
      <c r="H143" s="47">
        <f>IF(ISNA(VLOOKUP(Журналисты!$B143,'15'!$B$2:$C$400,2,0))=TRUE,0,VLOOKUP(Журналисты!$B143,'15'!$B$2:$C$400,2,0))</f>
        <v>4700000</v>
      </c>
      <c r="I143" s="37">
        <f t="shared" si="8"/>
        <v>19100000</v>
      </c>
      <c r="K143" s="39">
        <f t="shared" si="9"/>
        <v>2</v>
      </c>
      <c r="M143" s="38" t="str">
        <f t="shared" si="10"/>
        <v>мастви</v>
      </c>
    </row>
    <row r="144" spans="1:13" ht="15">
      <c r="A144" s="46">
        <f>COUNTIFS(B$3:B$1130,B144)</f>
        <v>1</v>
      </c>
      <c r="B144" s="35" t="s">
        <v>900</v>
      </c>
      <c r="C144" s="47">
        <f>IF(ISNA(VLOOKUP(Журналисты!$B144,'10'!$B$2:$C$400,2,0))=TRUE,0,VLOOKUP(Журналисты!$B144,'10'!$B$2:$C$400,2,0))</f>
        <v>0</v>
      </c>
      <c r="D144" s="47">
        <f>IF(ISNA(VLOOKUP(Журналисты!$B144,'11'!$B$2:$C$400,2,0))=TRUE,0,VLOOKUP(Журналисты!$B144,'11'!$B$2:$C$400,2,0))</f>
        <v>0</v>
      </c>
      <c r="E144" s="47">
        <f>IF(ISNA(VLOOKUP(Журналисты!$B144,'12'!$B$2:$C$400,2,0))=TRUE,0,VLOOKUP(Журналисты!$B144,'12'!$B$2:$C$400,2,0))</f>
        <v>0</v>
      </c>
      <c r="F144" s="47">
        <f>IF(ISNA(VLOOKUP(Журналисты!$B144,'13'!$B$2:$C$400,2,0))=TRUE,0,VLOOKUP(Журналисты!$B144,'13'!$B$2:$C$400,2,0))</f>
        <v>0</v>
      </c>
      <c r="G144" s="47">
        <f>IF(ISNA(VLOOKUP(Журналисты!$B144,'14'!$B$2:$C$400,2,0))=TRUE,0,VLOOKUP(Журналисты!$B144,'14'!$B$2:$C$400,2,0))</f>
        <v>0</v>
      </c>
      <c r="H144" s="47">
        <f>IF(ISNA(VLOOKUP(Журналисты!$B144,'15'!$B$2:$C$400,2,0))=TRUE,0,VLOOKUP(Журналисты!$B144,'15'!$B$2:$C$400,2,0))</f>
        <v>4100000</v>
      </c>
      <c r="I144" s="37">
        <f t="shared" si="8"/>
        <v>4100000</v>
      </c>
      <c r="K144" s="39">
        <f t="shared" si="9"/>
        <v>1</v>
      </c>
      <c r="M144" s="38" t="str">
        <f t="shared" si="10"/>
        <v>сержант с</v>
      </c>
    </row>
    <row r="145" spans="1:13" ht="15">
      <c r="A145" s="46">
        <f>COUNTIFS(B$3:B$1130,B145)</f>
        <v>1</v>
      </c>
      <c r="B145" s="35" t="s">
        <v>398</v>
      </c>
      <c r="C145" s="47">
        <f>IF(ISNA(VLOOKUP(Журналисты!$B145,'10'!$B$2:$C$400,2,0))=TRUE,0,VLOOKUP(Журналисты!$B145,'10'!$B$2:$C$400,2,0))</f>
        <v>0</v>
      </c>
      <c r="D145" s="47">
        <f>IF(ISNA(VLOOKUP(Журналисты!$B145,'11'!$B$2:$C$400,2,0))=TRUE,0,VLOOKUP(Журналисты!$B145,'11'!$B$2:$C$400,2,0))</f>
        <v>0</v>
      </c>
      <c r="E145" s="47">
        <f>IF(ISNA(VLOOKUP(Журналисты!$B145,'12'!$B$2:$C$400,2,0))=TRUE,0,VLOOKUP(Журналисты!$B145,'12'!$B$2:$C$400,2,0))</f>
        <v>18000000</v>
      </c>
      <c r="F145" s="47">
        <f>IF(ISNA(VLOOKUP(Журналисты!$B145,'13'!$B$2:$C$400,2,0))=TRUE,0,VLOOKUP(Журналисты!$B145,'13'!$B$2:$C$400,2,0))</f>
        <v>0</v>
      </c>
      <c r="G145" s="47">
        <f>IF(ISNA(VLOOKUP(Журналисты!$B145,'14'!$B$2:$C$400,2,0))=TRUE,0,VLOOKUP(Журналисты!$B145,'14'!$B$2:$C$400,2,0))</f>
        <v>0</v>
      </c>
      <c r="H145" s="47">
        <f>IF(ISNA(VLOOKUP(Журналисты!$B145,'15'!$B$2:$C$400,2,0))=TRUE,0,VLOOKUP(Журналисты!$B145,'15'!$B$2:$C$400,2,0))</f>
        <v>4000000</v>
      </c>
      <c r="I145" s="37">
        <f t="shared" si="8"/>
        <v>22000000</v>
      </c>
      <c r="K145" s="39">
        <f t="shared" si="9"/>
        <v>2</v>
      </c>
      <c r="M145" s="38" t="str">
        <f t="shared" si="10"/>
        <v>X-TREEME77</v>
      </c>
    </row>
    <row r="146" spans="1:13" ht="15">
      <c r="A146" s="46">
        <f>COUNTIFS(B$3:B$1130,B146)</f>
        <v>1</v>
      </c>
      <c r="B146" s="35" t="s">
        <v>901</v>
      </c>
      <c r="C146" s="47">
        <f>IF(ISNA(VLOOKUP(Журналисты!$B146,'10'!$B$2:$C$400,2,0))=TRUE,0,VLOOKUP(Журналисты!$B146,'10'!$B$2:$C$400,2,0))</f>
        <v>0</v>
      </c>
      <c r="D146" s="47">
        <f>IF(ISNA(VLOOKUP(Журналисты!$B146,'11'!$B$2:$C$400,2,0))=TRUE,0,VLOOKUP(Журналисты!$B146,'11'!$B$2:$C$400,2,0))</f>
        <v>0</v>
      </c>
      <c r="E146" s="47">
        <f>IF(ISNA(VLOOKUP(Журналисты!$B146,'12'!$B$2:$C$400,2,0))=TRUE,0,VLOOKUP(Журналисты!$B146,'12'!$B$2:$C$400,2,0))</f>
        <v>0</v>
      </c>
      <c r="F146" s="47">
        <f>IF(ISNA(VLOOKUP(Журналисты!$B146,'13'!$B$2:$C$400,2,0))=TRUE,0,VLOOKUP(Журналисты!$B146,'13'!$B$2:$C$400,2,0))</f>
        <v>0</v>
      </c>
      <c r="G146" s="47">
        <f>IF(ISNA(VLOOKUP(Журналисты!$B146,'14'!$B$2:$C$400,2,0))=TRUE,0,VLOOKUP(Журналисты!$B146,'14'!$B$2:$C$400,2,0))</f>
        <v>0</v>
      </c>
      <c r="H146" s="47">
        <f>IF(ISNA(VLOOKUP(Журналисты!$B146,'15'!$B$2:$C$400,2,0))=TRUE,0,VLOOKUP(Журналисты!$B146,'15'!$B$2:$C$400,2,0))</f>
        <v>4000000</v>
      </c>
      <c r="I146" s="37">
        <f t="shared" si="8"/>
        <v>4000000</v>
      </c>
      <c r="K146" s="39">
        <f t="shared" si="9"/>
        <v>1</v>
      </c>
      <c r="M146" s="38" t="str">
        <f t="shared" si="10"/>
        <v>Castillo</v>
      </c>
    </row>
    <row r="147" spans="1:13" ht="15">
      <c r="A147" s="46">
        <f>COUNTIFS(B$3:B$1130,B147)</f>
        <v>1</v>
      </c>
      <c r="B147" s="35" t="s">
        <v>902</v>
      </c>
      <c r="C147" s="47">
        <f>IF(ISNA(VLOOKUP(Журналисты!$B147,'10'!$B$2:$C$400,2,0))=TRUE,0,VLOOKUP(Журналисты!$B147,'10'!$B$2:$C$400,2,0))</f>
        <v>0</v>
      </c>
      <c r="D147" s="47">
        <f>IF(ISNA(VLOOKUP(Журналисты!$B147,'11'!$B$2:$C$400,2,0))=TRUE,0,VLOOKUP(Журналисты!$B147,'11'!$B$2:$C$400,2,0))</f>
        <v>0</v>
      </c>
      <c r="E147" s="47">
        <f>IF(ISNA(VLOOKUP(Журналисты!$B147,'12'!$B$2:$C$400,2,0))=TRUE,0,VLOOKUP(Журналисты!$B147,'12'!$B$2:$C$400,2,0))</f>
        <v>0</v>
      </c>
      <c r="F147" s="47">
        <f>IF(ISNA(VLOOKUP(Журналисты!$B147,'13'!$B$2:$C$400,2,0))=TRUE,0,VLOOKUP(Журналисты!$B147,'13'!$B$2:$C$400,2,0))</f>
        <v>0</v>
      </c>
      <c r="G147" s="47">
        <f>IF(ISNA(VLOOKUP(Журналисты!$B147,'14'!$B$2:$C$400,2,0))=TRUE,0,VLOOKUP(Журналисты!$B147,'14'!$B$2:$C$400,2,0))</f>
        <v>0</v>
      </c>
      <c r="H147" s="47">
        <f>IF(ISNA(VLOOKUP(Журналисты!$B147,'15'!$B$2:$C$400,2,0))=TRUE,0,VLOOKUP(Журналисты!$B147,'15'!$B$2:$C$400,2,0))</f>
        <v>4000000</v>
      </c>
      <c r="I147" s="37">
        <f t="shared" si="8"/>
        <v>4000000</v>
      </c>
      <c r="K147" s="39">
        <f t="shared" si="9"/>
        <v>1</v>
      </c>
      <c r="M147" s="38" t="str">
        <f t="shared" si="10"/>
        <v>JustStop</v>
      </c>
    </row>
    <row r="148" spans="1:13" ht="15">
      <c r="A148" s="46">
        <f>COUNTIFS(B$3:B$1130,B148)</f>
        <v>1</v>
      </c>
      <c r="B148" s="35" t="s">
        <v>903</v>
      </c>
      <c r="C148" s="47">
        <f>IF(ISNA(VLOOKUP(Журналисты!$B148,'10'!$B$2:$C$400,2,0))=TRUE,0,VLOOKUP(Журналисты!$B148,'10'!$B$2:$C$400,2,0))</f>
        <v>0</v>
      </c>
      <c r="D148" s="47">
        <f>IF(ISNA(VLOOKUP(Журналисты!$B148,'11'!$B$2:$C$400,2,0))=TRUE,0,VLOOKUP(Журналисты!$B148,'11'!$B$2:$C$400,2,0))</f>
        <v>0</v>
      </c>
      <c r="E148" s="47">
        <f>IF(ISNA(VLOOKUP(Журналисты!$B148,'12'!$B$2:$C$400,2,0))=TRUE,0,VLOOKUP(Журналисты!$B148,'12'!$B$2:$C$400,2,0))</f>
        <v>0</v>
      </c>
      <c r="F148" s="47">
        <f>IF(ISNA(VLOOKUP(Журналисты!$B148,'13'!$B$2:$C$400,2,0))=TRUE,0,VLOOKUP(Журналисты!$B148,'13'!$B$2:$C$400,2,0))</f>
        <v>0</v>
      </c>
      <c r="G148" s="47">
        <f>IF(ISNA(VLOOKUP(Журналисты!$B148,'14'!$B$2:$C$400,2,0))=TRUE,0,VLOOKUP(Журналисты!$B148,'14'!$B$2:$C$400,2,0))</f>
        <v>0</v>
      </c>
      <c r="H148" s="47">
        <f>IF(ISNA(VLOOKUP(Журналисты!$B148,'15'!$B$2:$C$400,2,0))=TRUE,0,VLOOKUP(Журналисты!$B148,'15'!$B$2:$C$400,2,0))</f>
        <v>3900000</v>
      </c>
      <c r="I148" s="37">
        <f t="shared" si="8"/>
        <v>3900000</v>
      </c>
      <c r="K148" s="39">
        <f t="shared" si="9"/>
        <v>1</v>
      </c>
      <c r="M148" s="38" t="str">
        <f t="shared" si="10"/>
        <v>nalivajj</v>
      </c>
    </row>
    <row r="149" spans="1:13" ht="15">
      <c r="A149" s="46">
        <f>COUNTIFS(B$3:B$1130,B149)</f>
        <v>1</v>
      </c>
      <c r="B149" s="35" t="s">
        <v>637</v>
      </c>
      <c r="C149" s="47">
        <f>IF(ISNA(VLOOKUP(Журналисты!$B149,'10'!$B$2:$C$400,2,0))=TRUE,0,VLOOKUP(Журналисты!$B149,'10'!$B$2:$C$400,2,0))</f>
        <v>0</v>
      </c>
      <c r="D149" s="47">
        <f>IF(ISNA(VLOOKUP(Журналисты!$B149,'11'!$B$2:$C$400,2,0))=TRUE,0,VLOOKUP(Журналисты!$B149,'11'!$B$2:$C$400,2,0))</f>
        <v>0</v>
      </c>
      <c r="E149" s="47">
        <f>IF(ISNA(VLOOKUP(Журналисты!$B149,'12'!$B$2:$C$400,2,0))=TRUE,0,VLOOKUP(Журналисты!$B149,'12'!$B$2:$C$400,2,0))</f>
        <v>0</v>
      </c>
      <c r="F149" s="47">
        <f>IF(ISNA(VLOOKUP(Журналисты!$B149,'13'!$B$2:$C$400,2,0))=TRUE,0,VLOOKUP(Журналисты!$B149,'13'!$B$2:$C$400,2,0))</f>
        <v>6200000</v>
      </c>
      <c r="G149" s="47">
        <f>IF(ISNA(VLOOKUP(Журналисты!$B149,'14'!$B$2:$C$400,2,0))=TRUE,0,VLOOKUP(Журналисты!$B149,'14'!$B$2:$C$400,2,0))</f>
        <v>0</v>
      </c>
      <c r="H149" s="47">
        <f>IF(ISNA(VLOOKUP(Журналисты!$B149,'15'!$B$2:$C$400,2,0))=TRUE,0,VLOOKUP(Журналисты!$B149,'15'!$B$2:$C$400,2,0))</f>
        <v>3900000</v>
      </c>
      <c r="I149" s="37">
        <f t="shared" si="8"/>
        <v>10100000</v>
      </c>
      <c r="K149" s="39">
        <f t="shared" si="9"/>
        <v>2</v>
      </c>
      <c r="M149" s="38" t="str">
        <f t="shared" si="10"/>
        <v>ХЕВЕК</v>
      </c>
    </row>
    <row r="150" spans="1:13" ht="15">
      <c r="A150" s="46">
        <f>COUNTIFS(B$3:B$1130,B150)</f>
        <v>1</v>
      </c>
      <c r="B150" s="35" t="s">
        <v>833</v>
      </c>
      <c r="C150" s="47">
        <f>IF(ISNA(VLOOKUP(Журналисты!$B150,'10'!$B$2:$C$400,2,0))=TRUE,0,VLOOKUP(Журналисты!$B150,'10'!$B$2:$C$400,2,0))</f>
        <v>0</v>
      </c>
      <c r="D150" s="47">
        <f>IF(ISNA(VLOOKUP(Журналисты!$B150,'11'!$B$2:$C$400,2,0))=TRUE,0,VLOOKUP(Журналисты!$B150,'11'!$B$2:$C$400,2,0))</f>
        <v>0</v>
      </c>
      <c r="E150" s="47">
        <f>IF(ISNA(VLOOKUP(Журналисты!$B150,'12'!$B$2:$C$400,2,0))=TRUE,0,VLOOKUP(Журналисты!$B150,'12'!$B$2:$C$400,2,0))</f>
        <v>0</v>
      </c>
      <c r="F150" s="47">
        <f>IF(ISNA(VLOOKUP(Журналисты!$B150,'13'!$B$2:$C$400,2,0))=TRUE,0,VLOOKUP(Журналисты!$B150,'13'!$B$2:$C$400,2,0))</f>
        <v>0</v>
      </c>
      <c r="G150" s="47">
        <f>IF(ISNA(VLOOKUP(Журналисты!$B150,'14'!$B$2:$C$400,2,0))=TRUE,0,VLOOKUP(Журналисты!$B150,'14'!$B$2:$C$400,2,0))</f>
        <v>1100000</v>
      </c>
      <c r="H150" s="47">
        <f>IF(ISNA(VLOOKUP(Журналисты!$B150,'15'!$B$2:$C$400,2,0))=TRUE,0,VLOOKUP(Журналисты!$B150,'15'!$B$2:$C$400,2,0))</f>
        <v>3800000</v>
      </c>
      <c r="I150" s="37">
        <f t="shared" si="8"/>
        <v>4900000</v>
      </c>
      <c r="K150" s="39">
        <f t="shared" si="9"/>
        <v>2</v>
      </c>
      <c r="M150" s="38" t="str">
        <f t="shared" si="10"/>
        <v>Iornoq</v>
      </c>
    </row>
    <row r="151" spans="1:13" ht="15">
      <c r="A151" s="46">
        <f>COUNTIFS(B$3:B$1130,B151)</f>
        <v>1</v>
      </c>
      <c r="B151" s="35" t="s">
        <v>721</v>
      </c>
      <c r="C151" s="47">
        <f>IF(ISNA(VLOOKUP(Журналисты!$B151,'10'!$B$2:$C$400,2,0))=TRUE,0,VLOOKUP(Журналисты!$B151,'10'!$B$2:$C$400,2,0))</f>
        <v>0</v>
      </c>
      <c r="D151" s="47">
        <f>IF(ISNA(VLOOKUP(Журналисты!$B151,'11'!$B$2:$C$400,2,0))=TRUE,0,VLOOKUP(Журналисты!$B151,'11'!$B$2:$C$400,2,0))</f>
        <v>0</v>
      </c>
      <c r="E151" s="47">
        <f>IF(ISNA(VLOOKUP(Журналисты!$B151,'12'!$B$2:$C$400,2,0))=TRUE,0,VLOOKUP(Журналисты!$B151,'12'!$B$2:$C$400,2,0))</f>
        <v>0</v>
      </c>
      <c r="F151" s="47">
        <f>IF(ISNA(VLOOKUP(Журналисты!$B151,'13'!$B$2:$C$400,2,0))=TRUE,0,VLOOKUP(Журналисты!$B151,'13'!$B$2:$C$400,2,0))</f>
        <v>0</v>
      </c>
      <c r="G151" s="47">
        <f>IF(ISNA(VLOOKUP(Журналисты!$B151,'14'!$B$2:$C$400,2,0))=TRUE,0,VLOOKUP(Журналисты!$B151,'14'!$B$2:$C$400,2,0))</f>
        <v>30600000</v>
      </c>
      <c r="H151" s="47">
        <f>IF(ISNA(VLOOKUP(Журналисты!$B151,'15'!$B$2:$C$400,2,0))=TRUE,0,VLOOKUP(Журналисты!$B151,'15'!$B$2:$C$400,2,0))</f>
        <v>3800000</v>
      </c>
      <c r="I151" s="37">
        <f t="shared" si="8"/>
        <v>34400000</v>
      </c>
      <c r="K151" s="39">
        <f t="shared" si="9"/>
        <v>2</v>
      </c>
      <c r="M151" s="38" t="str">
        <f t="shared" si="10"/>
        <v>skazochnica</v>
      </c>
    </row>
    <row r="152" spans="1:13" ht="15">
      <c r="A152" s="46">
        <f>COUNTIFS(B$3:B$1130,B152)</f>
        <v>1</v>
      </c>
      <c r="B152" s="35" t="s">
        <v>651</v>
      </c>
      <c r="C152" s="47">
        <f>IF(ISNA(VLOOKUP(Журналисты!$B152,'10'!$B$2:$C$400,2,0))=TRUE,0,VLOOKUP(Журналисты!$B152,'10'!$B$2:$C$400,2,0))</f>
        <v>0</v>
      </c>
      <c r="D152" s="47">
        <f>IF(ISNA(VLOOKUP(Журналисты!$B152,'11'!$B$2:$C$400,2,0))=TRUE,0,VLOOKUP(Журналисты!$B152,'11'!$B$2:$C$400,2,0))</f>
        <v>0</v>
      </c>
      <c r="E152" s="47">
        <f>IF(ISNA(VLOOKUP(Журналисты!$B152,'12'!$B$2:$C$400,2,0))=TRUE,0,VLOOKUP(Журналисты!$B152,'12'!$B$2:$C$400,2,0))</f>
        <v>0</v>
      </c>
      <c r="F152" s="47">
        <f>IF(ISNA(VLOOKUP(Журналисты!$B152,'13'!$B$2:$C$400,2,0))=TRUE,0,VLOOKUP(Журналисты!$B152,'13'!$B$2:$C$400,2,0))</f>
        <v>4300000</v>
      </c>
      <c r="G152" s="47">
        <f>IF(ISNA(VLOOKUP(Журналисты!$B152,'14'!$B$2:$C$400,2,0))=TRUE,0,VLOOKUP(Журналисты!$B152,'14'!$B$2:$C$400,2,0))</f>
        <v>45600000</v>
      </c>
      <c r="H152" s="47">
        <f>IF(ISNA(VLOOKUP(Журналисты!$B152,'15'!$B$2:$C$400,2,0))=TRUE,0,VLOOKUP(Журналисты!$B152,'15'!$B$2:$C$400,2,0))</f>
        <v>3700000</v>
      </c>
      <c r="I152" s="37">
        <f t="shared" si="8"/>
        <v>53600000</v>
      </c>
      <c r="K152" s="39">
        <f t="shared" si="9"/>
        <v>3</v>
      </c>
      <c r="M152" s="38" t="str">
        <f t="shared" si="10"/>
        <v>Версус</v>
      </c>
    </row>
    <row r="153" spans="1:13" ht="15">
      <c r="A153" s="46">
        <f>COUNTIFS(B$3:B$1130,B153)</f>
        <v>1</v>
      </c>
      <c r="B153" s="35" t="s">
        <v>745</v>
      </c>
      <c r="C153" s="47">
        <f>IF(ISNA(VLOOKUP(Журналисты!$B153,'10'!$B$2:$C$400,2,0))=TRUE,0,VLOOKUP(Журналисты!$B153,'10'!$B$2:$C$400,2,0))</f>
        <v>0</v>
      </c>
      <c r="D153" s="47">
        <f>IF(ISNA(VLOOKUP(Журналисты!$B153,'11'!$B$2:$C$400,2,0))=TRUE,0,VLOOKUP(Журналисты!$B153,'11'!$B$2:$C$400,2,0))</f>
        <v>0</v>
      </c>
      <c r="E153" s="47">
        <f>IF(ISNA(VLOOKUP(Журналисты!$B153,'12'!$B$2:$C$400,2,0))=TRUE,0,VLOOKUP(Журналисты!$B153,'12'!$B$2:$C$400,2,0))</f>
        <v>0</v>
      </c>
      <c r="F153" s="47">
        <f>IF(ISNA(VLOOKUP(Журналисты!$B153,'13'!$B$2:$C$400,2,0))=TRUE,0,VLOOKUP(Журналисты!$B153,'13'!$B$2:$C$400,2,0))</f>
        <v>0</v>
      </c>
      <c r="G153" s="47">
        <f>IF(ISNA(VLOOKUP(Журналисты!$B153,'14'!$B$2:$C$400,2,0))=TRUE,0,VLOOKUP(Журналисты!$B153,'14'!$B$2:$C$400,2,0))</f>
        <v>10400000</v>
      </c>
      <c r="H153" s="47">
        <f>IF(ISNA(VLOOKUP(Журналисты!$B153,'15'!$B$2:$C$400,2,0))=TRUE,0,VLOOKUP(Журналисты!$B153,'15'!$B$2:$C$400,2,0))</f>
        <v>3700000</v>
      </c>
      <c r="I153" s="37">
        <f t="shared" si="8"/>
        <v>14100000</v>
      </c>
      <c r="K153" s="39">
        <f t="shared" si="9"/>
        <v>2</v>
      </c>
      <c r="M153" s="38" t="str">
        <f t="shared" si="10"/>
        <v>ViT66</v>
      </c>
    </row>
    <row r="154" spans="1:13" ht="15">
      <c r="A154" s="46">
        <f>COUNTIFS(B$3:B$1130,B154)</f>
        <v>1</v>
      </c>
      <c r="B154" s="35" t="s">
        <v>771</v>
      </c>
      <c r="C154" s="47">
        <f>IF(ISNA(VLOOKUP(Журналисты!$B154,'10'!$B$2:$C$400,2,0))=TRUE,0,VLOOKUP(Журналисты!$B154,'10'!$B$2:$C$400,2,0))</f>
        <v>0</v>
      </c>
      <c r="D154" s="47">
        <f>IF(ISNA(VLOOKUP(Журналисты!$B154,'11'!$B$2:$C$400,2,0))=TRUE,0,VLOOKUP(Журналисты!$B154,'11'!$B$2:$C$400,2,0))</f>
        <v>0</v>
      </c>
      <c r="E154" s="47">
        <f>IF(ISNA(VLOOKUP(Журналисты!$B154,'12'!$B$2:$C$400,2,0))=TRUE,0,VLOOKUP(Журналисты!$B154,'12'!$B$2:$C$400,2,0))</f>
        <v>0</v>
      </c>
      <c r="F154" s="47">
        <f>IF(ISNA(VLOOKUP(Журналисты!$B154,'13'!$B$2:$C$400,2,0))=TRUE,0,VLOOKUP(Журналисты!$B154,'13'!$B$2:$C$400,2,0))</f>
        <v>0</v>
      </c>
      <c r="G154" s="47">
        <f>IF(ISNA(VLOOKUP(Журналисты!$B154,'14'!$B$2:$C$400,2,0))=TRUE,0,VLOOKUP(Журналисты!$B154,'14'!$B$2:$C$400,2,0))</f>
        <v>5300000</v>
      </c>
      <c r="H154" s="47">
        <f>IF(ISNA(VLOOKUP(Журналисты!$B154,'15'!$B$2:$C$400,2,0))=TRUE,0,VLOOKUP(Журналисты!$B154,'15'!$B$2:$C$400,2,0))</f>
        <v>3700000</v>
      </c>
      <c r="I154" s="37">
        <f t="shared" si="8"/>
        <v>9000000</v>
      </c>
      <c r="K154" s="39">
        <f t="shared" si="9"/>
        <v>2</v>
      </c>
      <c r="M154" s="38" t="str">
        <f t="shared" si="10"/>
        <v>a_mel</v>
      </c>
    </row>
    <row r="155" spans="1:13" ht="15">
      <c r="A155" s="46">
        <f>COUNTIFS(B$3:B$1130,B155)</f>
        <v>1</v>
      </c>
      <c r="B155" s="35" t="s">
        <v>695</v>
      </c>
      <c r="C155" s="47">
        <f>IF(ISNA(VLOOKUP(Журналисты!$B155,'10'!$B$2:$C$400,2,0))=TRUE,0,VLOOKUP(Журналисты!$B155,'10'!$B$2:$C$400,2,0))</f>
        <v>0</v>
      </c>
      <c r="D155" s="47">
        <f>IF(ISNA(VLOOKUP(Журналисты!$B155,'11'!$B$2:$C$400,2,0))=TRUE,0,VLOOKUP(Журналисты!$B155,'11'!$B$2:$C$400,2,0))</f>
        <v>0</v>
      </c>
      <c r="E155" s="47">
        <f>IF(ISNA(VLOOKUP(Журналисты!$B155,'12'!$B$2:$C$400,2,0))=TRUE,0,VLOOKUP(Журналисты!$B155,'12'!$B$2:$C$400,2,0))</f>
        <v>0</v>
      </c>
      <c r="F155" s="47">
        <f>IF(ISNA(VLOOKUP(Журналисты!$B155,'13'!$B$2:$C$400,2,0))=TRUE,0,VLOOKUP(Журналисты!$B155,'13'!$B$2:$C$400,2,0))</f>
        <v>1000000</v>
      </c>
      <c r="G155" s="47">
        <f>IF(ISNA(VLOOKUP(Журналисты!$B155,'14'!$B$2:$C$400,2,0))=TRUE,0,VLOOKUP(Журналисты!$B155,'14'!$B$2:$C$400,2,0))</f>
        <v>15400000</v>
      </c>
      <c r="H155" s="47">
        <f>IF(ISNA(VLOOKUP(Журналисты!$B155,'15'!$B$2:$C$400,2,0))=TRUE,0,VLOOKUP(Журналисты!$B155,'15'!$B$2:$C$400,2,0))</f>
        <v>3500000</v>
      </c>
      <c r="I155" s="37">
        <f t="shared" si="8"/>
        <v>19900000</v>
      </c>
      <c r="K155" s="39">
        <f t="shared" si="9"/>
        <v>3</v>
      </c>
      <c r="M155" s="38" t="str">
        <f t="shared" si="10"/>
        <v>proffman</v>
      </c>
    </row>
    <row r="156" spans="1:13" ht="15">
      <c r="A156" s="46">
        <f>COUNTIFS(B$3:B$1130,B156)</f>
        <v>1</v>
      </c>
      <c r="B156" s="35" t="s">
        <v>733</v>
      </c>
      <c r="C156" s="47">
        <f>IF(ISNA(VLOOKUP(Журналисты!$B156,'10'!$B$2:$C$400,2,0))=TRUE,0,VLOOKUP(Журналисты!$B156,'10'!$B$2:$C$400,2,0))</f>
        <v>0</v>
      </c>
      <c r="D156" s="47">
        <f>IF(ISNA(VLOOKUP(Журналисты!$B156,'11'!$B$2:$C$400,2,0))=TRUE,0,VLOOKUP(Журналисты!$B156,'11'!$B$2:$C$400,2,0))</f>
        <v>0</v>
      </c>
      <c r="E156" s="47">
        <f>IF(ISNA(VLOOKUP(Журналисты!$B156,'12'!$B$2:$C$400,2,0))=TRUE,0,VLOOKUP(Журналисты!$B156,'12'!$B$2:$C$400,2,0))</f>
        <v>0</v>
      </c>
      <c r="F156" s="47">
        <f>IF(ISNA(VLOOKUP(Журналисты!$B156,'13'!$B$2:$C$400,2,0))=TRUE,0,VLOOKUP(Журналисты!$B156,'13'!$B$2:$C$400,2,0))</f>
        <v>0</v>
      </c>
      <c r="G156" s="47">
        <f>IF(ISNA(VLOOKUP(Журналисты!$B156,'14'!$B$2:$C$400,2,0))=TRUE,0,VLOOKUP(Журналисты!$B156,'14'!$B$2:$C$400,2,0))</f>
        <v>16000000</v>
      </c>
      <c r="H156" s="47">
        <f>IF(ISNA(VLOOKUP(Журналисты!$B156,'15'!$B$2:$C$400,2,0))=TRUE,0,VLOOKUP(Журналисты!$B156,'15'!$B$2:$C$400,2,0))</f>
        <v>3500000</v>
      </c>
      <c r="I156" s="37">
        <f t="shared" si="8"/>
        <v>19500000</v>
      </c>
      <c r="K156" s="39">
        <f t="shared" si="9"/>
        <v>2</v>
      </c>
      <c r="M156" s="38" t="str">
        <f t="shared" si="10"/>
        <v>Карабасик</v>
      </c>
    </row>
    <row r="157" spans="1:13" ht="15">
      <c r="A157" s="46">
        <f>COUNTIFS(B$3:B$1130,B157)</f>
        <v>1</v>
      </c>
      <c r="B157" s="35" t="s">
        <v>761</v>
      </c>
      <c r="C157" s="47">
        <f>IF(ISNA(VLOOKUP(Журналисты!$B157,'10'!$B$2:$C$400,2,0))=TRUE,0,VLOOKUP(Журналисты!$B157,'10'!$B$2:$C$400,2,0))</f>
        <v>0</v>
      </c>
      <c r="D157" s="47">
        <f>IF(ISNA(VLOOKUP(Журналисты!$B157,'11'!$B$2:$C$400,2,0))=TRUE,0,VLOOKUP(Журналисты!$B157,'11'!$B$2:$C$400,2,0))</f>
        <v>0</v>
      </c>
      <c r="E157" s="47">
        <f>IF(ISNA(VLOOKUP(Журналисты!$B157,'12'!$B$2:$C$400,2,0))=TRUE,0,VLOOKUP(Журналисты!$B157,'12'!$B$2:$C$400,2,0))</f>
        <v>0</v>
      </c>
      <c r="F157" s="47">
        <f>IF(ISNA(VLOOKUP(Журналисты!$B157,'13'!$B$2:$C$400,2,0))=TRUE,0,VLOOKUP(Журналисты!$B157,'13'!$B$2:$C$400,2,0))</f>
        <v>0</v>
      </c>
      <c r="G157" s="47">
        <f>IF(ISNA(VLOOKUP(Журналисты!$B157,'14'!$B$2:$C$400,2,0))=TRUE,0,VLOOKUP(Журналисты!$B157,'14'!$B$2:$C$400,2,0))</f>
        <v>6900000</v>
      </c>
      <c r="H157" s="47">
        <f>IF(ISNA(VLOOKUP(Журналисты!$B157,'15'!$B$2:$C$400,2,0))=TRUE,0,VLOOKUP(Журналисты!$B157,'15'!$B$2:$C$400,2,0))</f>
        <v>3200000</v>
      </c>
      <c r="I157" s="37">
        <f t="shared" si="8"/>
        <v>10100000</v>
      </c>
      <c r="K157" s="39">
        <f t="shared" si="9"/>
        <v>2</v>
      </c>
      <c r="M157" s="38" t="str">
        <f t="shared" si="10"/>
        <v>krey</v>
      </c>
    </row>
    <row r="158" spans="1:13" ht="15">
      <c r="A158" s="46">
        <f>COUNTIFS(B$3:B$1130,B158)</f>
        <v>1</v>
      </c>
      <c r="B158" s="35" t="s">
        <v>123</v>
      </c>
      <c r="C158" s="47">
        <f>IF(ISNA(VLOOKUP(Журналисты!$B158,'10'!$B$2:$C$400,2,0))=TRUE,0,VLOOKUP(Журналисты!$B158,'10'!$B$2:$C$400,2,0))</f>
        <v>17800000</v>
      </c>
      <c r="D158" s="47">
        <f>IF(ISNA(VLOOKUP(Журналисты!$B158,'11'!$B$2:$C$400,2,0))=TRUE,0,VLOOKUP(Журналисты!$B158,'11'!$B$2:$C$400,2,0))</f>
        <v>17800000</v>
      </c>
      <c r="E158" s="47">
        <f>IF(ISNA(VLOOKUP(Журналисты!$B158,'12'!$B$2:$C$400,2,0))=TRUE,0,VLOOKUP(Журналисты!$B158,'12'!$B$2:$C$400,2,0))</f>
        <v>12800000</v>
      </c>
      <c r="F158" s="47">
        <f>IF(ISNA(VLOOKUP(Журналисты!$B158,'13'!$B$2:$C$400,2,0))=TRUE,0,VLOOKUP(Журналисты!$B158,'13'!$B$2:$C$400,2,0))</f>
        <v>40800000</v>
      </c>
      <c r="G158" s="47">
        <f>IF(ISNA(VLOOKUP(Журналисты!$B158,'14'!$B$2:$C$400,2,0))=TRUE,0,VLOOKUP(Журналисты!$B158,'14'!$B$2:$C$400,2,0))</f>
        <v>43400000</v>
      </c>
      <c r="H158" s="47">
        <f>IF(ISNA(VLOOKUP(Журналисты!$B158,'15'!$B$2:$C$400,2,0))=TRUE,0,VLOOKUP(Журналисты!$B158,'15'!$B$2:$C$400,2,0))</f>
        <v>3200000</v>
      </c>
      <c r="I158" s="37">
        <f t="shared" si="8"/>
        <v>135800000</v>
      </c>
      <c r="K158" s="39">
        <f t="shared" si="9"/>
        <v>6</v>
      </c>
      <c r="M158" s="38" t="str">
        <f t="shared" si="10"/>
        <v>d_lukas</v>
      </c>
    </row>
    <row r="159" spans="1:13" ht="15">
      <c r="A159" s="46">
        <f>COUNTIFS(B$3:B$1130,B159)</f>
        <v>1</v>
      </c>
      <c r="B159" s="35" t="s">
        <v>904</v>
      </c>
      <c r="C159" s="47">
        <f>IF(ISNA(VLOOKUP(Журналисты!$B159,'10'!$B$2:$C$400,2,0))=TRUE,0,VLOOKUP(Журналисты!$B159,'10'!$B$2:$C$400,2,0))</f>
        <v>0</v>
      </c>
      <c r="D159" s="47">
        <f>IF(ISNA(VLOOKUP(Журналисты!$B159,'11'!$B$2:$C$400,2,0))=TRUE,0,VLOOKUP(Журналисты!$B159,'11'!$B$2:$C$400,2,0))</f>
        <v>0</v>
      </c>
      <c r="E159" s="47">
        <f>IF(ISNA(VLOOKUP(Журналисты!$B159,'12'!$B$2:$C$400,2,0))=TRUE,0,VLOOKUP(Журналисты!$B159,'12'!$B$2:$C$400,2,0))</f>
        <v>0</v>
      </c>
      <c r="F159" s="47">
        <f>IF(ISNA(VLOOKUP(Журналисты!$B159,'13'!$B$2:$C$400,2,0))=TRUE,0,VLOOKUP(Журналисты!$B159,'13'!$B$2:$C$400,2,0))</f>
        <v>0</v>
      </c>
      <c r="G159" s="47">
        <f>IF(ISNA(VLOOKUP(Журналисты!$B159,'14'!$B$2:$C$400,2,0))=TRUE,0,VLOOKUP(Журналисты!$B159,'14'!$B$2:$C$400,2,0))</f>
        <v>0</v>
      </c>
      <c r="H159" s="47">
        <f>IF(ISNA(VLOOKUP(Журналисты!$B159,'15'!$B$2:$C$400,2,0))=TRUE,0,VLOOKUP(Журналисты!$B159,'15'!$B$2:$C$400,2,0))</f>
        <v>3100000</v>
      </c>
      <c r="I159" s="37">
        <f aca="true" t="shared" si="11" ref="I159:I204">SUM(C159:H159)</f>
        <v>3100000</v>
      </c>
      <c r="K159" s="39">
        <f t="shared" si="9"/>
        <v>1</v>
      </c>
      <c r="M159" s="38" t="str">
        <f t="shared" si="10"/>
        <v>FC_Sib-N</v>
      </c>
    </row>
    <row r="160" spans="1:13" ht="15">
      <c r="A160" s="46">
        <f>COUNTIFS(B$3:B$1130,B160)</f>
        <v>1</v>
      </c>
      <c r="B160" s="35" t="s">
        <v>28</v>
      </c>
      <c r="C160" s="47">
        <f>IF(ISNA(VLOOKUP(Журналисты!$B160,'10'!$B$2:$C$400,2,0))=TRUE,0,VLOOKUP(Журналисты!$B160,'10'!$B$2:$C$400,2,0))</f>
        <v>48800000</v>
      </c>
      <c r="D160" s="47">
        <f>IF(ISNA(VLOOKUP(Журналисты!$B160,'11'!$B$2:$C$400,2,0))=TRUE,0,VLOOKUP(Журналисты!$B160,'11'!$B$2:$C$400,2,0))</f>
        <v>48800000</v>
      </c>
      <c r="E160" s="47">
        <f>IF(ISNA(VLOOKUP(Журналисты!$B160,'12'!$B$2:$C$400,2,0))=TRUE,0,VLOOKUP(Журналисты!$B160,'12'!$B$2:$C$400,2,0))</f>
        <v>0</v>
      </c>
      <c r="F160" s="47">
        <f>IF(ISNA(VLOOKUP(Журналисты!$B160,'13'!$B$2:$C$400,2,0))=TRUE,0,VLOOKUP(Журналисты!$B160,'13'!$B$2:$C$400,2,0))</f>
        <v>0</v>
      </c>
      <c r="G160" s="47">
        <f>IF(ISNA(VLOOKUP(Журналисты!$B160,'14'!$B$2:$C$400,2,0))=TRUE,0,VLOOKUP(Журналисты!$B160,'14'!$B$2:$C$400,2,0))</f>
        <v>0</v>
      </c>
      <c r="H160" s="47">
        <f>IF(ISNA(VLOOKUP(Журналисты!$B160,'15'!$B$2:$C$400,2,0))=TRUE,0,VLOOKUP(Журналисты!$B160,'15'!$B$2:$C$400,2,0))</f>
        <v>3000000</v>
      </c>
      <c r="I160" s="37">
        <f t="shared" si="11"/>
        <v>100600000</v>
      </c>
      <c r="K160" s="39">
        <f t="shared" si="9"/>
        <v>3</v>
      </c>
      <c r="M160" s="38" t="str">
        <f t="shared" si="10"/>
        <v>RaulGonsalez</v>
      </c>
    </row>
    <row r="161" spans="1:13" ht="15">
      <c r="A161" s="46">
        <f>COUNTIFS(B$3:B$1130,B161)</f>
        <v>1</v>
      </c>
      <c r="B161" s="35" t="s">
        <v>634</v>
      </c>
      <c r="C161" s="47">
        <f>IF(ISNA(VLOOKUP(Журналисты!$B161,'10'!$B$2:$C$400,2,0))=TRUE,0,VLOOKUP(Журналисты!$B161,'10'!$B$2:$C$400,2,0))</f>
        <v>0</v>
      </c>
      <c r="D161" s="47">
        <f>IF(ISNA(VLOOKUP(Журналисты!$B161,'11'!$B$2:$C$400,2,0))=TRUE,0,VLOOKUP(Журналисты!$B161,'11'!$B$2:$C$400,2,0))</f>
        <v>0</v>
      </c>
      <c r="E161" s="47">
        <f>IF(ISNA(VLOOKUP(Журналисты!$B161,'12'!$B$2:$C$400,2,0))=TRUE,0,VLOOKUP(Журналисты!$B161,'12'!$B$2:$C$400,2,0))</f>
        <v>0</v>
      </c>
      <c r="F161" s="47">
        <f>IF(ISNA(VLOOKUP(Журналисты!$B161,'13'!$B$2:$C$400,2,0))=TRUE,0,VLOOKUP(Журналисты!$B161,'13'!$B$2:$C$400,2,0))</f>
        <v>6600000</v>
      </c>
      <c r="G161" s="47">
        <f>IF(ISNA(VLOOKUP(Журналисты!$B161,'14'!$B$2:$C$400,2,0))=TRUE,0,VLOOKUP(Журналисты!$B161,'14'!$B$2:$C$400,2,0))</f>
        <v>0</v>
      </c>
      <c r="H161" s="47">
        <f>IF(ISNA(VLOOKUP(Журналисты!$B161,'15'!$B$2:$C$400,2,0))=TRUE,0,VLOOKUP(Журналисты!$B161,'15'!$B$2:$C$400,2,0))</f>
        <v>3000000</v>
      </c>
      <c r="I161" s="37">
        <f t="shared" si="11"/>
        <v>9600000</v>
      </c>
      <c r="K161" s="39">
        <f t="shared" si="9"/>
        <v>2</v>
      </c>
      <c r="M161" s="38" t="str">
        <f t="shared" si="10"/>
        <v>Mike_Izerman</v>
      </c>
    </row>
    <row r="162" spans="1:13" ht="15">
      <c r="A162" s="46">
        <f>COUNTIFS(B$3:B$1130,B162)</f>
        <v>1</v>
      </c>
      <c r="B162" s="35" t="s">
        <v>905</v>
      </c>
      <c r="C162" s="47">
        <f>IF(ISNA(VLOOKUP(Журналисты!$B162,'10'!$B$2:$C$400,2,0))=TRUE,0,VLOOKUP(Журналисты!$B162,'10'!$B$2:$C$400,2,0))</f>
        <v>0</v>
      </c>
      <c r="D162" s="47">
        <f>IF(ISNA(VLOOKUP(Журналисты!$B162,'11'!$B$2:$C$400,2,0))=TRUE,0,VLOOKUP(Журналисты!$B162,'11'!$B$2:$C$400,2,0))</f>
        <v>0</v>
      </c>
      <c r="E162" s="47">
        <f>IF(ISNA(VLOOKUP(Журналисты!$B162,'12'!$B$2:$C$400,2,0))=TRUE,0,VLOOKUP(Журналисты!$B162,'12'!$B$2:$C$400,2,0))</f>
        <v>0</v>
      </c>
      <c r="F162" s="47">
        <f>IF(ISNA(VLOOKUP(Журналисты!$B162,'13'!$B$2:$C$400,2,0))=TRUE,0,VLOOKUP(Журналисты!$B162,'13'!$B$2:$C$400,2,0))</f>
        <v>0</v>
      </c>
      <c r="G162" s="47">
        <f>IF(ISNA(VLOOKUP(Журналисты!$B162,'14'!$B$2:$C$400,2,0))=TRUE,0,VLOOKUP(Журналисты!$B162,'14'!$B$2:$C$400,2,0))</f>
        <v>0</v>
      </c>
      <c r="H162" s="47">
        <f>IF(ISNA(VLOOKUP(Журналисты!$B162,'15'!$B$2:$C$400,2,0))=TRUE,0,VLOOKUP(Журналисты!$B162,'15'!$B$2:$C$400,2,0))</f>
        <v>3000000</v>
      </c>
      <c r="I162" s="37">
        <f t="shared" si="11"/>
        <v>3000000</v>
      </c>
      <c r="K162" s="39">
        <f t="shared" si="9"/>
        <v>1</v>
      </c>
      <c r="M162" s="38" t="str">
        <f t="shared" si="10"/>
        <v>doomik</v>
      </c>
    </row>
    <row r="163" spans="1:13" ht="15">
      <c r="A163" s="46">
        <f>COUNTIFS(B$3:B$1130,B163)</f>
        <v>1</v>
      </c>
      <c r="B163" s="35" t="s">
        <v>906</v>
      </c>
      <c r="C163" s="47">
        <f>IF(ISNA(VLOOKUP(Журналисты!$B163,'10'!$B$2:$C$400,2,0))=TRUE,0,VLOOKUP(Журналисты!$B163,'10'!$B$2:$C$400,2,0))</f>
        <v>0</v>
      </c>
      <c r="D163" s="47">
        <f>IF(ISNA(VLOOKUP(Журналисты!$B163,'11'!$B$2:$C$400,2,0))=TRUE,0,VLOOKUP(Журналисты!$B163,'11'!$B$2:$C$400,2,0))</f>
        <v>0</v>
      </c>
      <c r="E163" s="47">
        <f>IF(ISNA(VLOOKUP(Журналисты!$B163,'12'!$B$2:$C$400,2,0))=TRUE,0,VLOOKUP(Журналисты!$B163,'12'!$B$2:$C$400,2,0))</f>
        <v>0</v>
      </c>
      <c r="F163" s="47">
        <f>IF(ISNA(VLOOKUP(Журналисты!$B163,'13'!$B$2:$C$400,2,0))=TRUE,0,VLOOKUP(Журналисты!$B163,'13'!$B$2:$C$400,2,0))</f>
        <v>0</v>
      </c>
      <c r="G163" s="47">
        <f>IF(ISNA(VLOOKUP(Журналисты!$B163,'14'!$B$2:$C$400,2,0))=TRUE,0,VLOOKUP(Журналисты!$B163,'14'!$B$2:$C$400,2,0))</f>
        <v>0</v>
      </c>
      <c r="H163" s="47">
        <f>IF(ISNA(VLOOKUP(Журналисты!$B163,'15'!$B$2:$C$400,2,0))=TRUE,0,VLOOKUP(Журналисты!$B163,'15'!$B$2:$C$400,2,0))</f>
        <v>3000000</v>
      </c>
      <c r="I163" s="37">
        <f t="shared" si="11"/>
        <v>3000000</v>
      </c>
      <c r="K163" s="39">
        <f t="shared" si="9"/>
        <v>1</v>
      </c>
      <c r="M163" s="38" t="str">
        <f t="shared" si="10"/>
        <v>Дацюк</v>
      </c>
    </row>
    <row r="164" spans="1:13" ht="15">
      <c r="A164" s="46">
        <f>COUNTIFS(B$3:B$1130,B164)</f>
        <v>1</v>
      </c>
      <c r="B164" s="35" t="s">
        <v>907</v>
      </c>
      <c r="C164" s="47">
        <f>IF(ISNA(VLOOKUP(Журналисты!$B164,'10'!$B$2:$C$400,2,0))=TRUE,0,VLOOKUP(Журналисты!$B164,'10'!$B$2:$C$400,2,0))</f>
        <v>0</v>
      </c>
      <c r="D164" s="47">
        <f>IF(ISNA(VLOOKUP(Журналисты!$B164,'11'!$B$2:$C$400,2,0))=TRUE,0,VLOOKUP(Журналисты!$B164,'11'!$B$2:$C$400,2,0))</f>
        <v>0</v>
      </c>
      <c r="E164" s="47">
        <f>IF(ISNA(VLOOKUP(Журналисты!$B164,'12'!$B$2:$C$400,2,0))=TRUE,0,VLOOKUP(Журналисты!$B164,'12'!$B$2:$C$400,2,0))</f>
        <v>0</v>
      </c>
      <c r="F164" s="47">
        <f>IF(ISNA(VLOOKUP(Журналисты!$B164,'13'!$B$2:$C$400,2,0))=TRUE,0,VLOOKUP(Журналисты!$B164,'13'!$B$2:$C$400,2,0))</f>
        <v>0</v>
      </c>
      <c r="G164" s="47">
        <f>IF(ISNA(VLOOKUP(Журналисты!$B164,'14'!$B$2:$C$400,2,0))=TRUE,0,VLOOKUP(Журналисты!$B164,'14'!$B$2:$C$400,2,0))</f>
        <v>0</v>
      </c>
      <c r="H164" s="47">
        <f>IF(ISNA(VLOOKUP(Журналисты!$B164,'15'!$B$2:$C$400,2,0))=TRUE,0,VLOOKUP(Журналисты!$B164,'15'!$B$2:$C$400,2,0))</f>
        <v>2900000</v>
      </c>
      <c r="I164" s="37">
        <f t="shared" si="11"/>
        <v>2900000</v>
      </c>
      <c r="K164" s="39">
        <f t="shared" si="9"/>
        <v>1</v>
      </c>
      <c r="M164" s="38" t="str">
        <f t="shared" si="10"/>
        <v>ГЛУХАРЬ34</v>
      </c>
    </row>
    <row r="165" spans="1:13" ht="15">
      <c r="A165" s="46">
        <f>COUNTIFS(B$3:B$1130,B165)</f>
        <v>1</v>
      </c>
      <c r="B165" s="35" t="s">
        <v>908</v>
      </c>
      <c r="C165" s="47">
        <f>IF(ISNA(VLOOKUP(Журналисты!$B165,'10'!$B$2:$C$400,2,0))=TRUE,0,VLOOKUP(Журналисты!$B165,'10'!$B$2:$C$400,2,0))</f>
        <v>0</v>
      </c>
      <c r="D165" s="47">
        <f>IF(ISNA(VLOOKUP(Журналисты!$B165,'11'!$B$2:$C$400,2,0))=TRUE,0,VLOOKUP(Журналисты!$B165,'11'!$B$2:$C$400,2,0))</f>
        <v>0</v>
      </c>
      <c r="E165" s="47">
        <f>IF(ISNA(VLOOKUP(Журналисты!$B165,'12'!$B$2:$C$400,2,0))=TRUE,0,VLOOKUP(Журналисты!$B165,'12'!$B$2:$C$400,2,0))</f>
        <v>0</v>
      </c>
      <c r="F165" s="47">
        <f>IF(ISNA(VLOOKUP(Журналисты!$B165,'13'!$B$2:$C$400,2,0))=TRUE,0,VLOOKUP(Журналисты!$B165,'13'!$B$2:$C$400,2,0))</f>
        <v>0</v>
      </c>
      <c r="G165" s="47">
        <f>IF(ISNA(VLOOKUP(Журналисты!$B165,'14'!$B$2:$C$400,2,0))=TRUE,0,VLOOKUP(Журналисты!$B165,'14'!$B$2:$C$400,2,0))</f>
        <v>0</v>
      </c>
      <c r="H165" s="47">
        <f>IF(ISNA(VLOOKUP(Журналисты!$B165,'15'!$B$2:$C$400,2,0))=TRUE,0,VLOOKUP(Журналисты!$B165,'15'!$B$2:$C$400,2,0))</f>
        <v>2900000</v>
      </c>
      <c r="I165" s="37">
        <f t="shared" si="11"/>
        <v>2900000</v>
      </c>
      <c r="K165" s="39">
        <f t="shared" si="9"/>
        <v>1</v>
      </c>
      <c r="M165" s="38" t="str">
        <f t="shared" si="10"/>
        <v>Наполеон I</v>
      </c>
    </row>
    <row r="166" spans="1:13" ht="15">
      <c r="A166" s="46">
        <f>COUNTIFS(B$3:B$1130,B166)</f>
        <v>1</v>
      </c>
      <c r="B166" s="35" t="s">
        <v>796</v>
      </c>
      <c r="C166" s="47">
        <f>IF(ISNA(VLOOKUP(Журналисты!$B166,'10'!$B$2:$C$400,2,0))=TRUE,0,VLOOKUP(Журналисты!$B166,'10'!$B$2:$C$400,2,0))</f>
        <v>0</v>
      </c>
      <c r="D166" s="47">
        <f>IF(ISNA(VLOOKUP(Журналисты!$B166,'11'!$B$2:$C$400,2,0))=TRUE,0,VLOOKUP(Журналисты!$B166,'11'!$B$2:$C$400,2,0))</f>
        <v>0</v>
      </c>
      <c r="E166" s="47">
        <f>IF(ISNA(VLOOKUP(Журналисты!$B166,'12'!$B$2:$C$400,2,0))=TRUE,0,VLOOKUP(Журналисты!$B166,'12'!$B$2:$C$400,2,0))</f>
        <v>0</v>
      </c>
      <c r="F166" s="47">
        <f>IF(ISNA(VLOOKUP(Журналисты!$B166,'13'!$B$2:$C$400,2,0))=TRUE,0,VLOOKUP(Журналисты!$B166,'13'!$B$2:$C$400,2,0))</f>
        <v>0</v>
      </c>
      <c r="G166" s="47">
        <f>IF(ISNA(VLOOKUP(Журналисты!$B166,'14'!$B$2:$C$400,2,0))=TRUE,0,VLOOKUP(Журналисты!$B166,'14'!$B$2:$C$400,2,0))</f>
        <v>3100000</v>
      </c>
      <c r="H166" s="47">
        <f>IF(ISNA(VLOOKUP(Журналисты!$B166,'15'!$B$2:$C$400,2,0))=TRUE,0,VLOOKUP(Журналисты!$B166,'15'!$B$2:$C$400,2,0))</f>
        <v>2900000</v>
      </c>
      <c r="I166" s="37">
        <f t="shared" si="11"/>
        <v>6000000</v>
      </c>
      <c r="K166" s="39">
        <f t="shared" si="9"/>
        <v>2</v>
      </c>
      <c r="M166" s="38" t="str">
        <f t="shared" si="10"/>
        <v>АлександраТ</v>
      </c>
    </row>
    <row r="167" spans="1:13" ht="15">
      <c r="A167" s="46">
        <f>COUNTIFS(B$3:B$1130,B167)</f>
        <v>1</v>
      </c>
      <c r="B167" s="35" t="s">
        <v>251</v>
      </c>
      <c r="C167" s="47">
        <f>IF(ISNA(VLOOKUP(Журналисты!$B167,'10'!$B$2:$C$400,2,0))=TRUE,0,VLOOKUP(Журналисты!$B167,'10'!$B$2:$C$400,2,0))</f>
        <v>3700000</v>
      </c>
      <c r="D167" s="47">
        <f>IF(ISNA(VLOOKUP(Журналисты!$B167,'11'!$B$2:$C$400,2,0))=TRUE,0,VLOOKUP(Журналисты!$B167,'11'!$B$2:$C$400,2,0))</f>
        <v>4600000</v>
      </c>
      <c r="E167" s="47">
        <f>IF(ISNA(VLOOKUP(Журналисты!$B167,'12'!$B$2:$C$400,2,0))=TRUE,0,VLOOKUP(Журналисты!$B167,'12'!$B$2:$C$400,2,0))</f>
        <v>42000000</v>
      </c>
      <c r="F167" s="47">
        <f>IF(ISNA(VLOOKUP(Журналисты!$B167,'13'!$B$2:$C$400,2,0))=TRUE,0,VLOOKUP(Журналисты!$B167,'13'!$B$2:$C$400,2,0))</f>
        <v>15200000</v>
      </c>
      <c r="G167" s="47">
        <f>IF(ISNA(VLOOKUP(Журналисты!$B167,'14'!$B$2:$C$400,2,0))=TRUE,0,VLOOKUP(Журналисты!$B167,'14'!$B$2:$C$400,2,0))</f>
        <v>28700000</v>
      </c>
      <c r="H167" s="47">
        <f>IF(ISNA(VLOOKUP(Журналисты!$B167,'15'!$B$2:$C$400,2,0))=TRUE,0,VLOOKUP(Журналисты!$B167,'15'!$B$2:$C$400,2,0))</f>
        <v>2800000</v>
      </c>
      <c r="I167" s="37">
        <f t="shared" si="11"/>
        <v>97000000</v>
      </c>
      <c r="K167" s="39">
        <f t="shared" si="9"/>
        <v>6</v>
      </c>
      <c r="M167" s="38" t="str">
        <f t="shared" si="10"/>
        <v>енот</v>
      </c>
    </row>
    <row r="168" spans="1:13" ht="15">
      <c r="A168" s="46">
        <f>COUNTIFS(B$3:B$1130,B168)</f>
        <v>1</v>
      </c>
      <c r="B168" s="35" t="s">
        <v>139</v>
      </c>
      <c r="C168" s="47">
        <f>IF(ISNA(VLOOKUP(Журналисты!$B168,'10'!$B$2:$C$400,2,0))=TRUE,0,VLOOKUP(Журналисты!$B168,'10'!$B$2:$C$400,2,0))</f>
        <v>14400000</v>
      </c>
      <c r="D168" s="47">
        <f>IF(ISNA(VLOOKUP(Журналисты!$B168,'11'!$B$2:$C$400,2,0))=TRUE,0,VLOOKUP(Журналисты!$B168,'11'!$B$2:$C$400,2,0))</f>
        <v>14400000</v>
      </c>
      <c r="E168" s="47">
        <f>IF(ISNA(VLOOKUP(Журналисты!$B168,'12'!$B$2:$C$400,2,0))=TRUE,0,VLOOKUP(Журналисты!$B168,'12'!$B$2:$C$400,2,0))</f>
        <v>10000000</v>
      </c>
      <c r="F168" s="47">
        <f>IF(ISNA(VLOOKUP(Журналисты!$B168,'13'!$B$2:$C$400,2,0))=TRUE,0,VLOOKUP(Журналисты!$B168,'13'!$B$2:$C$400,2,0))</f>
        <v>0</v>
      </c>
      <c r="G168" s="47">
        <f>IF(ISNA(VLOOKUP(Журналисты!$B168,'14'!$B$2:$C$400,2,0))=TRUE,0,VLOOKUP(Журналисты!$B168,'14'!$B$2:$C$400,2,0))</f>
        <v>0</v>
      </c>
      <c r="H168" s="47">
        <f>IF(ISNA(VLOOKUP(Журналисты!$B168,'15'!$B$2:$C$400,2,0))=TRUE,0,VLOOKUP(Журналисты!$B168,'15'!$B$2:$C$400,2,0))</f>
        <v>2800000</v>
      </c>
      <c r="I168" s="37">
        <f t="shared" si="11"/>
        <v>41600000</v>
      </c>
      <c r="K168" s="39">
        <f t="shared" si="9"/>
        <v>4</v>
      </c>
      <c r="M168" s="38" t="str">
        <f t="shared" si="10"/>
        <v>Гусилья</v>
      </c>
    </row>
    <row r="169" spans="1:13" ht="15">
      <c r="A169" s="46">
        <f>COUNTIFS(B$3:B$1130,B169)</f>
        <v>1</v>
      </c>
      <c r="B169" s="35" t="s">
        <v>724</v>
      </c>
      <c r="C169" s="47">
        <f>IF(ISNA(VLOOKUP(Журналисты!$B169,'10'!$B$2:$C$400,2,0))=TRUE,0,VLOOKUP(Журналисты!$B169,'10'!$B$2:$C$400,2,0))</f>
        <v>0</v>
      </c>
      <c r="D169" s="47">
        <f>IF(ISNA(VLOOKUP(Журналисты!$B169,'11'!$B$2:$C$400,2,0))=TRUE,0,VLOOKUP(Журналисты!$B169,'11'!$B$2:$C$400,2,0))</f>
        <v>0</v>
      </c>
      <c r="E169" s="47">
        <f>IF(ISNA(VLOOKUP(Журналисты!$B169,'12'!$B$2:$C$400,2,0))=TRUE,0,VLOOKUP(Журналисты!$B169,'12'!$B$2:$C$400,2,0))</f>
        <v>0</v>
      </c>
      <c r="F169" s="47">
        <f>IF(ISNA(VLOOKUP(Журналисты!$B169,'13'!$B$2:$C$400,2,0))=TRUE,0,VLOOKUP(Журналисты!$B169,'13'!$B$2:$C$400,2,0))</f>
        <v>0</v>
      </c>
      <c r="G169" s="47">
        <f>IF(ISNA(VLOOKUP(Журналисты!$B169,'14'!$B$2:$C$400,2,0))=TRUE,0,VLOOKUP(Журналисты!$B169,'14'!$B$2:$C$400,2,0))</f>
        <v>25400000</v>
      </c>
      <c r="H169" s="47">
        <f>IF(ISNA(VLOOKUP(Журналисты!$B169,'15'!$B$2:$C$400,2,0))=TRUE,0,VLOOKUP(Журналисты!$B169,'15'!$B$2:$C$400,2,0))</f>
        <v>2800000</v>
      </c>
      <c r="I169" s="37">
        <f t="shared" si="11"/>
        <v>28200000</v>
      </c>
      <c r="K169" s="39">
        <f t="shared" si="9"/>
        <v>2</v>
      </c>
      <c r="M169" s="38" t="str">
        <f t="shared" si="10"/>
        <v>Zloygnom</v>
      </c>
    </row>
    <row r="170" spans="1:13" ht="26.25">
      <c r="A170" s="46">
        <f>COUNTIFS(B$3:B$1130,B170)</f>
        <v>1</v>
      </c>
      <c r="B170" s="35" t="s">
        <v>909</v>
      </c>
      <c r="C170" s="47">
        <f>IF(ISNA(VLOOKUP(Журналисты!$B170,'10'!$B$2:$C$400,2,0))=TRUE,0,VLOOKUP(Журналисты!$B170,'10'!$B$2:$C$400,2,0))</f>
        <v>0</v>
      </c>
      <c r="D170" s="47">
        <f>IF(ISNA(VLOOKUP(Журналисты!$B170,'11'!$B$2:$C$400,2,0))=TRUE,0,VLOOKUP(Журналисты!$B170,'11'!$B$2:$C$400,2,0))</f>
        <v>0</v>
      </c>
      <c r="E170" s="47">
        <f>IF(ISNA(VLOOKUP(Журналисты!$B170,'12'!$B$2:$C$400,2,0))=TRUE,0,VLOOKUP(Журналисты!$B170,'12'!$B$2:$C$400,2,0))</f>
        <v>0</v>
      </c>
      <c r="F170" s="47">
        <f>IF(ISNA(VLOOKUP(Журналисты!$B170,'13'!$B$2:$C$400,2,0))=TRUE,0,VLOOKUP(Журналисты!$B170,'13'!$B$2:$C$400,2,0))</f>
        <v>0</v>
      </c>
      <c r="G170" s="47">
        <f>IF(ISNA(VLOOKUP(Журналисты!$B170,'14'!$B$2:$C$400,2,0))=TRUE,0,VLOOKUP(Журналисты!$B170,'14'!$B$2:$C$400,2,0))</f>
        <v>0</v>
      </c>
      <c r="H170" s="47">
        <f>IF(ISNA(VLOOKUP(Журналисты!$B170,'15'!$B$2:$C$400,2,0))=TRUE,0,VLOOKUP(Журналисты!$B170,'15'!$B$2:$C$400,2,0))</f>
        <v>2800000</v>
      </c>
      <c r="I170" s="37">
        <f t="shared" si="11"/>
        <v>2800000</v>
      </c>
      <c r="K170" s="39">
        <f t="shared" si="9"/>
        <v>1</v>
      </c>
      <c r="M170" s="38" t="str">
        <f t="shared" si="10"/>
        <v>SpongeBobSquarePants</v>
      </c>
    </row>
    <row r="171" spans="1:13" ht="15">
      <c r="A171" s="46">
        <f>COUNTIFS(B$3:B$1130,B171)</f>
        <v>1</v>
      </c>
      <c r="B171" s="35" t="s">
        <v>696</v>
      </c>
      <c r="C171" s="47">
        <f>IF(ISNA(VLOOKUP(Журналисты!$B171,'10'!$B$2:$C$400,2,0))=TRUE,0,VLOOKUP(Журналисты!$B171,'10'!$B$2:$C$400,2,0))</f>
        <v>25900000</v>
      </c>
      <c r="D171" s="47">
        <f>IF(ISNA(VLOOKUP(Журналисты!$B171,'11'!$B$2:$C$400,2,0))=TRUE,0,VLOOKUP(Журналисты!$B171,'11'!$B$2:$C$400,2,0))</f>
        <v>38900000</v>
      </c>
      <c r="E171" s="47">
        <f>IF(ISNA(VLOOKUP(Журналисты!$B171,'12'!$B$2:$C$400,2,0))=TRUE,0,VLOOKUP(Журналисты!$B171,'12'!$B$2:$C$400,2,0))</f>
        <v>0</v>
      </c>
      <c r="F171" s="47">
        <f>IF(ISNA(VLOOKUP(Журналисты!$B171,'13'!$B$2:$C$400,2,0))=TRUE,0,VLOOKUP(Журналисты!$B171,'13'!$B$2:$C$400,2,0))</f>
        <v>1000000</v>
      </c>
      <c r="G171" s="47">
        <f>IF(ISNA(VLOOKUP(Журналисты!$B171,'14'!$B$2:$C$400,2,0))=TRUE,0,VLOOKUP(Журналисты!$B171,'14'!$B$2:$C$400,2,0))</f>
        <v>0</v>
      </c>
      <c r="H171" s="47">
        <f>IF(ISNA(VLOOKUP(Журналисты!$B171,'15'!$B$2:$C$400,2,0))=TRUE,0,VLOOKUP(Журналисты!$B171,'15'!$B$2:$C$400,2,0))</f>
        <v>2700000</v>
      </c>
      <c r="I171" s="37">
        <f t="shared" si="11"/>
        <v>68500000</v>
      </c>
      <c r="K171" s="39">
        <f t="shared" si="9"/>
        <v>4</v>
      </c>
      <c r="M171" s="38" t="str">
        <f t="shared" si="10"/>
        <v>Cronotiger</v>
      </c>
    </row>
    <row r="172" spans="1:13" ht="15">
      <c r="A172" s="46">
        <f>COUNTIFS(B$3:B$1130,B172)</f>
        <v>1</v>
      </c>
      <c r="B172" s="35" t="s">
        <v>69</v>
      </c>
      <c r="C172" s="47">
        <f>IF(ISNA(VLOOKUP(Журналисты!$B172,'10'!$B$2:$C$400,2,0))=TRUE,0,VLOOKUP(Журналисты!$B172,'10'!$B$2:$C$400,2,0))</f>
        <v>31300000</v>
      </c>
      <c r="D172" s="47">
        <f>IF(ISNA(VLOOKUP(Журналисты!$B172,'11'!$B$2:$C$400,2,0))=TRUE,0,VLOOKUP(Журналисты!$B172,'11'!$B$2:$C$400,2,0))</f>
        <v>31300000</v>
      </c>
      <c r="E172" s="47">
        <f>IF(ISNA(VLOOKUP(Журналисты!$B172,'12'!$B$2:$C$400,2,0))=TRUE,0,VLOOKUP(Журналисты!$B172,'12'!$B$2:$C$400,2,0))</f>
        <v>29650000</v>
      </c>
      <c r="F172" s="47">
        <f>IF(ISNA(VLOOKUP(Журналисты!$B172,'13'!$B$2:$C$400,2,0))=TRUE,0,VLOOKUP(Журналисты!$B172,'13'!$B$2:$C$400,2,0))</f>
        <v>27200000</v>
      </c>
      <c r="G172" s="47">
        <f>IF(ISNA(VLOOKUP(Журналисты!$B172,'14'!$B$2:$C$400,2,0))=TRUE,0,VLOOKUP(Журналисты!$B172,'14'!$B$2:$C$400,2,0))</f>
        <v>12400000</v>
      </c>
      <c r="H172" s="47">
        <f>IF(ISNA(VLOOKUP(Журналисты!$B172,'15'!$B$2:$C$400,2,0))=TRUE,0,VLOOKUP(Журналисты!$B172,'15'!$B$2:$C$400,2,0))</f>
        <v>2600000</v>
      </c>
      <c r="I172" s="37">
        <f t="shared" si="11"/>
        <v>134450000</v>
      </c>
      <c r="K172" s="39">
        <f t="shared" si="9"/>
        <v>6</v>
      </c>
      <c r="M172" s="38" t="str">
        <f t="shared" si="10"/>
        <v>Zaika440</v>
      </c>
    </row>
    <row r="173" spans="1:13" ht="15">
      <c r="A173" s="46">
        <f>COUNTIFS(B$3:B$1130,B173)</f>
        <v>1</v>
      </c>
      <c r="B173" s="35" t="s">
        <v>910</v>
      </c>
      <c r="C173" s="47">
        <f>IF(ISNA(VLOOKUP(Журналисты!$B173,'10'!$B$2:$C$400,2,0))=TRUE,0,VLOOKUP(Журналисты!$B173,'10'!$B$2:$C$400,2,0))</f>
        <v>0</v>
      </c>
      <c r="D173" s="47">
        <f>IF(ISNA(VLOOKUP(Журналисты!$B173,'11'!$B$2:$C$400,2,0))=TRUE,0,VLOOKUP(Журналисты!$B173,'11'!$B$2:$C$400,2,0))</f>
        <v>0</v>
      </c>
      <c r="E173" s="47">
        <f>IF(ISNA(VLOOKUP(Журналисты!$B173,'12'!$B$2:$C$400,2,0))=TRUE,0,VLOOKUP(Журналисты!$B173,'12'!$B$2:$C$400,2,0))</f>
        <v>0</v>
      </c>
      <c r="F173" s="47">
        <f>IF(ISNA(VLOOKUP(Журналисты!$B173,'13'!$B$2:$C$400,2,0))=TRUE,0,VLOOKUP(Журналисты!$B173,'13'!$B$2:$C$400,2,0))</f>
        <v>0</v>
      </c>
      <c r="G173" s="47">
        <f>IF(ISNA(VLOOKUP(Журналисты!$B173,'14'!$B$2:$C$400,2,0))=TRUE,0,VLOOKUP(Журналисты!$B173,'14'!$B$2:$C$400,2,0))</f>
        <v>0</v>
      </c>
      <c r="H173" s="47">
        <f>IF(ISNA(VLOOKUP(Журналисты!$B173,'15'!$B$2:$C$400,2,0))=TRUE,0,VLOOKUP(Журналисты!$B173,'15'!$B$2:$C$400,2,0))</f>
        <v>2600000</v>
      </c>
      <c r="I173" s="37">
        <f t="shared" si="11"/>
        <v>2600000</v>
      </c>
      <c r="K173" s="39">
        <f t="shared" si="9"/>
        <v>1</v>
      </c>
      <c r="M173" s="38" t="str">
        <f t="shared" si="10"/>
        <v>Скоробей</v>
      </c>
    </row>
    <row r="174" spans="1:13" ht="15">
      <c r="A174" s="46">
        <f>COUNTIFS(B$3:B$1130,B174)</f>
        <v>1</v>
      </c>
      <c r="B174" s="35" t="s">
        <v>521</v>
      </c>
      <c r="C174" s="47">
        <f>IF(ISNA(VLOOKUP(Журналисты!$B174,'10'!$B$2:$C$400,2,0))=TRUE,0,VLOOKUP(Журналисты!$B174,'10'!$B$2:$C$400,2,0))</f>
        <v>0</v>
      </c>
      <c r="D174" s="47">
        <f>IF(ISNA(VLOOKUP(Журналисты!$B174,'11'!$B$2:$C$400,2,0))=TRUE,0,VLOOKUP(Журналисты!$B174,'11'!$B$2:$C$400,2,0))</f>
        <v>0</v>
      </c>
      <c r="E174" s="47">
        <f>IF(ISNA(VLOOKUP(Журналисты!$B174,'12'!$B$2:$C$400,2,0))=TRUE,0,VLOOKUP(Журналисты!$B174,'12'!$B$2:$C$400,2,0))</f>
        <v>2100000</v>
      </c>
      <c r="F174" s="47">
        <f>IF(ISNA(VLOOKUP(Журналисты!$B174,'13'!$B$2:$C$400,2,0))=TRUE,0,VLOOKUP(Журналисты!$B174,'13'!$B$2:$C$400,2,0))</f>
        <v>3300000</v>
      </c>
      <c r="G174" s="47">
        <f>IF(ISNA(VLOOKUP(Журналисты!$B174,'14'!$B$2:$C$400,2,0))=TRUE,0,VLOOKUP(Журналисты!$B174,'14'!$B$2:$C$400,2,0))</f>
        <v>10400000</v>
      </c>
      <c r="H174" s="47">
        <f>IF(ISNA(VLOOKUP(Журналисты!$B174,'15'!$B$2:$C$400,2,0))=TRUE,0,VLOOKUP(Журналисты!$B174,'15'!$B$2:$C$400,2,0))</f>
        <v>2500000</v>
      </c>
      <c r="I174" s="37">
        <f t="shared" si="11"/>
        <v>18300000</v>
      </c>
      <c r="K174" s="39">
        <f t="shared" si="9"/>
        <v>4</v>
      </c>
      <c r="M174" s="38" t="str">
        <f t="shared" si="10"/>
        <v>Nuttah</v>
      </c>
    </row>
    <row r="175" spans="1:13" ht="15">
      <c r="A175" s="46">
        <f>COUNTIFS(B$3:B$1130,B175)</f>
        <v>1</v>
      </c>
      <c r="B175" s="35" t="s">
        <v>665</v>
      </c>
      <c r="C175" s="47">
        <f>IF(ISNA(VLOOKUP(Журналисты!$B175,'10'!$B$2:$C$400,2,0))=TRUE,0,VLOOKUP(Журналисты!$B175,'10'!$B$2:$C$400,2,0))</f>
        <v>0</v>
      </c>
      <c r="D175" s="47">
        <f>IF(ISNA(VLOOKUP(Журналисты!$B175,'11'!$B$2:$C$400,2,0))=TRUE,0,VLOOKUP(Журналисты!$B175,'11'!$B$2:$C$400,2,0))</f>
        <v>0</v>
      </c>
      <c r="E175" s="47">
        <f>IF(ISNA(VLOOKUP(Журналисты!$B175,'12'!$B$2:$C$400,2,0))=TRUE,0,VLOOKUP(Журналисты!$B175,'12'!$B$2:$C$400,2,0))</f>
        <v>0</v>
      </c>
      <c r="F175" s="47">
        <f>IF(ISNA(VLOOKUP(Журналисты!$B175,'13'!$B$2:$C$400,2,0))=TRUE,0,VLOOKUP(Журналисты!$B175,'13'!$B$2:$C$400,2,0))</f>
        <v>3400000</v>
      </c>
      <c r="G175" s="47">
        <f>IF(ISNA(VLOOKUP(Журналисты!$B175,'14'!$B$2:$C$400,2,0))=TRUE,0,VLOOKUP(Журналисты!$B175,'14'!$B$2:$C$400,2,0))</f>
        <v>10200000</v>
      </c>
      <c r="H175" s="47">
        <f>IF(ISNA(VLOOKUP(Журналисты!$B175,'15'!$B$2:$C$400,2,0))=TRUE,0,VLOOKUP(Журналисты!$B175,'15'!$B$2:$C$400,2,0))</f>
        <v>2300000</v>
      </c>
      <c r="I175" s="37">
        <f t="shared" si="11"/>
        <v>15900000</v>
      </c>
      <c r="K175" s="39">
        <f t="shared" si="9"/>
        <v>3</v>
      </c>
      <c r="M175" s="38" t="str">
        <f t="shared" si="10"/>
        <v>Met</v>
      </c>
    </row>
    <row r="176" spans="1:13" ht="15">
      <c r="A176" s="46">
        <f>COUNTIFS(B$3:B$1130,B176)</f>
        <v>1</v>
      </c>
      <c r="B176" s="35" t="s">
        <v>911</v>
      </c>
      <c r="C176" s="47">
        <f>IF(ISNA(VLOOKUP(Журналисты!$B176,'10'!$B$2:$C$400,2,0))=TRUE,0,VLOOKUP(Журналисты!$B176,'10'!$B$2:$C$400,2,0))</f>
        <v>0</v>
      </c>
      <c r="D176" s="47">
        <f>IF(ISNA(VLOOKUP(Журналисты!$B176,'11'!$B$2:$C$400,2,0))=TRUE,0,VLOOKUP(Журналисты!$B176,'11'!$B$2:$C$400,2,0))</f>
        <v>0</v>
      </c>
      <c r="E176" s="47">
        <f>IF(ISNA(VLOOKUP(Журналисты!$B176,'12'!$B$2:$C$400,2,0))=TRUE,0,VLOOKUP(Журналисты!$B176,'12'!$B$2:$C$400,2,0))</f>
        <v>0</v>
      </c>
      <c r="F176" s="47">
        <f>IF(ISNA(VLOOKUP(Журналисты!$B176,'13'!$B$2:$C$400,2,0))=TRUE,0,VLOOKUP(Журналисты!$B176,'13'!$B$2:$C$400,2,0))</f>
        <v>0</v>
      </c>
      <c r="G176" s="47">
        <f>IF(ISNA(VLOOKUP(Журналисты!$B176,'14'!$B$2:$C$400,2,0))=TRUE,0,VLOOKUP(Журналисты!$B176,'14'!$B$2:$C$400,2,0))</f>
        <v>0</v>
      </c>
      <c r="H176" s="47">
        <f>IF(ISNA(VLOOKUP(Журналисты!$B176,'15'!$B$2:$C$400,2,0))=TRUE,0,VLOOKUP(Журналисты!$B176,'15'!$B$2:$C$400,2,0))</f>
        <v>2100000</v>
      </c>
      <c r="I176" s="37">
        <f t="shared" si="11"/>
        <v>2100000</v>
      </c>
      <c r="K176" s="39">
        <f t="shared" si="9"/>
        <v>1</v>
      </c>
      <c r="M176" s="38" t="str">
        <f t="shared" si="10"/>
        <v>Taly4</v>
      </c>
    </row>
    <row r="177" spans="1:13" ht="15">
      <c r="A177" s="46">
        <f>COUNTIFS(B$3:B$1130,B177)</f>
        <v>1</v>
      </c>
      <c r="B177" s="35" t="s">
        <v>719</v>
      </c>
      <c r="C177" s="47">
        <f>IF(ISNA(VLOOKUP(Журналисты!$B177,'10'!$B$2:$C$400,2,0))=TRUE,0,VLOOKUP(Журналисты!$B177,'10'!$B$2:$C$400,2,0))</f>
        <v>0</v>
      </c>
      <c r="D177" s="47">
        <f>IF(ISNA(VLOOKUP(Журналисты!$B177,'11'!$B$2:$C$400,2,0))=TRUE,0,VLOOKUP(Журналисты!$B177,'11'!$B$2:$C$400,2,0))</f>
        <v>0</v>
      </c>
      <c r="E177" s="47">
        <f>IF(ISNA(VLOOKUP(Журналисты!$B177,'12'!$B$2:$C$400,2,0))=TRUE,0,VLOOKUP(Журналисты!$B177,'12'!$B$2:$C$400,2,0))</f>
        <v>0</v>
      </c>
      <c r="F177" s="47">
        <f>IF(ISNA(VLOOKUP(Журналисты!$B177,'13'!$B$2:$C$400,2,0))=TRUE,0,VLOOKUP(Журналисты!$B177,'13'!$B$2:$C$400,2,0))</f>
        <v>0</v>
      </c>
      <c r="G177" s="47">
        <f>IF(ISNA(VLOOKUP(Журналисты!$B177,'14'!$B$2:$C$400,2,0))=TRUE,0,VLOOKUP(Журналисты!$B177,'14'!$B$2:$C$400,2,0))</f>
        <v>39100000</v>
      </c>
      <c r="H177" s="47">
        <f>IF(ISNA(VLOOKUP(Журналисты!$B177,'15'!$B$2:$C$400,2,0))=TRUE,0,VLOOKUP(Журналисты!$B177,'15'!$B$2:$C$400,2,0))</f>
        <v>2100000</v>
      </c>
      <c r="I177" s="37">
        <f t="shared" si="11"/>
        <v>41200000</v>
      </c>
      <c r="K177" s="39">
        <f t="shared" si="9"/>
        <v>2</v>
      </c>
      <c r="M177" s="38" t="str">
        <f t="shared" si="10"/>
        <v>Хомич</v>
      </c>
    </row>
    <row r="178" spans="1:13" ht="15">
      <c r="A178" s="46">
        <f>COUNTIFS(B$3:B$1130,B178)</f>
        <v>1</v>
      </c>
      <c r="B178" s="35" t="s">
        <v>912</v>
      </c>
      <c r="C178" s="47">
        <f>IF(ISNA(VLOOKUP(Журналисты!$B178,'10'!$B$2:$C$400,2,0))=TRUE,0,VLOOKUP(Журналисты!$B178,'10'!$B$2:$C$400,2,0))</f>
        <v>0</v>
      </c>
      <c r="D178" s="47">
        <f>IF(ISNA(VLOOKUP(Журналисты!$B178,'11'!$B$2:$C$400,2,0))=TRUE,0,VLOOKUP(Журналисты!$B178,'11'!$B$2:$C$400,2,0))</f>
        <v>0</v>
      </c>
      <c r="E178" s="47">
        <f>IF(ISNA(VLOOKUP(Журналисты!$B178,'12'!$B$2:$C$400,2,0))=TRUE,0,VLOOKUP(Журналисты!$B178,'12'!$B$2:$C$400,2,0))</f>
        <v>0</v>
      </c>
      <c r="F178" s="47">
        <f>IF(ISNA(VLOOKUP(Журналисты!$B178,'13'!$B$2:$C$400,2,0))=TRUE,0,VLOOKUP(Журналисты!$B178,'13'!$B$2:$C$400,2,0))</f>
        <v>0</v>
      </c>
      <c r="G178" s="47">
        <f>IF(ISNA(VLOOKUP(Журналисты!$B178,'14'!$B$2:$C$400,2,0))=TRUE,0,VLOOKUP(Журналисты!$B178,'14'!$B$2:$C$400,2,0))</f>
        <v>0</v>
      </c>
      <c r="H178" s="47">
        <f>IF(ISNA(VLOOKUP(Журналисты!$B178,'15'!$B$2:$C$400,2,0))=TRUE,0,VLOOKUP(Журналисты!$B178,'15'!$B$2:$C$400,2,0))</f>
        <v>2100000</v>
      </c>
      <c r="I178" s="37">
        <f t="shared" si="11"/>
        <v>2100000</v>
      </c>
      <c r="K178" s="39">
        <f t="shared" si="9"/>
        <v>1</v>
      </c>
      <c r="M178" s="38" t="str">
        <f t="shared" si="10"/>
        <v>Nesterov</v>
      </c>
    </row>
    <row r="179" spans="1:13" ht="15">
      <c r="A179" s="46">
        <f>COUNTIFS(B$3:B$1130,B179)</f>
        <v>1</v>
      </c>
      <c r="B179" s="35" t="s">
        <v>913</v>
      </c>
      <c r="C179" s="47">
        <f>IF(ISNA(VLOOKUP(Журналисты!$B179,'10'!$B$2:$C$400,2,0))=TRUE,0,VLOOKUP(Журналисты!$B179,'10'!$B$2:$C$400,2,0))</f>
        <v>0</v>
      </c>
      <c r="D179" s="47">
        <f>IF(ISNA(VLOOKUP(Журналисты!$B179,'11'!$B$2:$C$400,2,0))=TRUE,0,VLOOKUP(Журналисты!$B179,'11'!$B$2:$C$400,2,0))</f>
        <v>0</v>
      </c>
      <c r="E179" s="47">
        <f>IF(ISNA(VLOOKUP(Журналисты!$B179,'12'!$B$2:$C$400,2,0))=TRUE,0,VLOOKUP(Журналисты!$B179,'12'!$B$2:$C$400,2,0))</f>
        <v>0</v>
      </c>
      <c r="F179" s="47">
        <f>IF(ISNA(VLOOKUP(Журналисты!$B179,'13'!$B$2:$C$400,2,0))=TRUE,0,VLOOKUP(Журналисты!$B179,'13'!$B$2:$C$400,2,0))</f>
        <v>0</v>
      </c>
      <c r="G179" s="47">
        <f>IF(ISNA(VLOOKUP(Журналисты!$B179,'14'!$B$2:$C$400,2,0))=TRUE,0,VLOOKUP(Журналисты!$B179,'14'!$B$2:$C$400,2,0))</f>
        <v>0</v>
      </c>
      <c r="H179" s="47">
        <f>IF(ISNA(VLOOKUP(Журналисты!$B179,'15'!$B$2:$C$400,2,0))=TRUE,0,VLOOKUP(Журналисты!$B179,'15'!$B$2:$C$400,2,0))</f>
        <v>2100000</v>
      </c>
      <c r="I179" s="37">
        <f t="shared" si="11"/>
        <v>2100000</v>
      </c>
      <c r="K179" s="39">
        <f t="shared" si="9"/>
        <v>1</v>
      </c>
      <c r="M179" s="38" t="str">
        <f t="shared" si="10"/>
        <v>doc6339</v>
      </c>
    </row>
    <row r="180" spans="1:13" ht="15">
      <c r="A180" s="46">
        <f>COUNTIFS(B$3:B$1130,B180)</f>
        <v>1</v>
      </c>
      <c r="B180" s="35" t="s">
        <v>914</v>
      </c>
      <c r="C180" s="47">
        <f>IF(ISNA(VLOOKUP(Журналисты!$B180,'10'!$B$2:$C$400,2,0))=TRUE,0,VLOOKUP(Журналисты!$B180,'10'!$B$2:$C$400,2,0))</f>
        <v>0</v>
      </c>
      <c r="D180" s="47">
        <f>IF(ISNA(VLOOKUP(Журналисты!$B180,'11'!$B$2:$C$400,2,0))=TRUE,0,VLOOKUP(Журналисты!$B180,'11'!$B$2:$C$400,2,0))</f>
        <v>0</v>
      </c>
      <c r="E180" s="47">
        <f>IF(ISNA(VLOOKUP(Журналисты!$B180,'12'!$B$2:$C$400,2,0))=TRUE,0,VLOOKUP(Журналисты!$B180,'12'!$B$2:$C$400,2,0))</f>
        <v>0</v>
      </c>
      <c r="F180" s="47">
        <f>IF(ISNA(VLOOKUP(Журналисты!$B180,'13'!$B$2:$C$400,2,0))=TRUE,0,VLOOKUP(Журналисты!$B180,'13'!$B$2:$C$400,2,0))</f>
        <v>0</v>
      </c>
      <c r="G180" s="47">
        <f>IF(ISNA(VLOOKUP(Журналисты!$B180,'14'!$B$2:$C$400,2,0))=TRUE,0,VLOOKUP(Журналисты!$B180,'14'!$B$2:$C$400,2,0))</f>
        <v>0</v>
      </c>
      <c r="H180" s="47">
        <f>IF(ISNA(VLOOKUP(Журналисты!$B180,'15'!$B$2:$C$400,2,0))=TRUE,0,VLOOKUP(Журналисты!$B180,'15'!$B$2:$C$400,2,0))</f>
        <v>2000000</v>
      </c>
      <c r="I180" s="37">
        <f t="shared" si="11"/>
        <v>2000000</v>
      </c>
      <c r="K180" s="39">
        <f t="shared" si="9"/>
        <v>1</v>
      </c>
      <c r="M180" s="38" t="str">
        <f t="shared" si="10"/>
        <v>fc-kpd</v>
      </c>
    </row>
    <row r="181" spans="1:13" ht="15">
      <c r="A181" s="46">
        <f>COUNTIFS(B$3:B$1130,B181)</f>
        <v>1</v>
      </c>
      <c r="B181" s="35" t="s">
        <v>915</v>
      </c>
      <c r="C181" s="47">
        <f>IF(ISNA(VLOOKUP(Журналисты!$B181,'10'!$B$2:$C$400,2,0))=TRUE,0,VLOOKUP(Журналисты!$B181,'10'!$B$2:$C$400,2,0))</f>
        <v>0</v>
      </c>
      <c r="D181" s="47">
        <f>IF(ISNA(VLOOKUP(Журналисты!$B181,'11'!$B$2:$C$400,2,0))=TRUE,0,VLOOKUP(Журналисты!$B181,'11'!$B$2:$C$400,2,0))</f>
        <v>0</v>
      </c>
      <c r="E181" s="47">
        <f>IF(ISNA(VLOOKUP(Журналисты!$B181,'12'!$B$2:$C$400,2,0))=TRUE,0,VLOOKUP(Журналисты!$B181,'12'!$B$2:$C$400,2,0))</f>
        <v>0</v>
      </c>
      <c r="F181" s="47">
        <f>IF(ISNA(VLOOKUP(Журналисты!$B181,'13'!$B$2:$C$400,2,0))=TRUE,0,VLOOKUP(Журналисты!$B181,'13'!$B$2:$C$400,2,0))</f>
        <v>0</v>
      </c>
      <c r="G181" s="47">
        <f>IF(ISNA(VLOOKUP(Журналисты!$B181,'14'!$B$2:$C$400,2,0))=TRUE,0,VLOOKUP(Журналисты!$B181,'14'!$B$2:$C$400,2,0))</f>
        <v>0</v>
      </c>
      <c r="H181" s="47">
        <f>IF(ISNA(VLOOKUP(Журналисты!$B181,'15'!$B$2:$C$400,2,0))=TRUE,0,VLOOKUP(Журналисты!$B181,'15'!$B$2:$C$400,2,0))</f>
        <v>2000000</v>
      </c>
      <c r="I181" s="37">
        <f t="shared" si="11"/>
        <v>2000000</v>
      </c>
      <c r="K181" s="39">
        <f t="shared" si="9"/>
        <v>1</v>
      </c>
      <c r="M181" s="38" t="str">
        <f t="shared" si="10"/>
        <v>АТСиЭ</v>
      </c>
    </row>
    <row r="182" spans="1:13" ht="15">
      <c r="A182" s="46">
        <f>COUNTIFS(B$3:B$1130,B182)</f>
        <v>1</v>
      </c>
      <c r="B182" s="35" t="s">
        <v>916</v>
      </c>
      <c r="C182" s="47">
        <f>IF(ISNA(VLOOKUP(Журналисты!$B182,'10'!$B$2:$C$400,2,0))=TRUE,0,VLOOKUP(Журналисты!$B182,'10'!$B$2:$C$400,2,0))</f>
        <v>0</v>
      </c>
      <c r="D182" s="47">
        <f>IF(ISNA(VLOOKUP(Журналисты!$B182,'11'!$B$2:$C$400,2,0))=TRUE,0,VLOOKUP(Журналисты!$B182,'11'!$B$2:$C$400,2,0))</f>
        <v>0</v>
      </c>
      <c r="E182" s="47">
        <f>IF(ISNA(VLOOKUP(Журналисты!$B182,'12'!$B$2:$C$400,2,0))=TRUE,0,VLOOKUP(Журналисты!$B182,'12'!$B$2:$C$400,2,0))</f>
        <v>0</v>
      </c>
      <c r="F182" s="47">
        <f>IF(ISNA(VLOOKUP(Журналисты!$B182,'13'!$B$2:$C$400,2,0))=TRUE,0,VLOOKUP(Журналисты!$B182,'13'!$B$2:$C$400,2,0))</f>
        <v>0</v>
      </c>
      <c r="G182" s="47">
        <f>IF(ISNA(VLOOKUP(Журналисты!$B182,'14'!$B$2:$C$400,2,0))=TRUE,0,VLOOKUP(Журналисты!$B182,'14'!$B$2:$C$400,2,0))</f>
        <v>0</v>
      </c>
      <c r="H182" s="47">
        <f>IF(ISNA(VLOOKUP(Журналисты!$B182,'15'!$B$2:$C$400,2,0))=TRUE,0,VLOOKUP(Журналисты!$B182,'15'!$B$2:$C$400,2,0))</f>
        <v>2000000</v>
      </c>
      <c r="I182" s="37">
        <f t="shared" si="11"/>
        <v>2000000</v>
      </c>
      <c r="K182" s="39">
        <f t="shared" si="9"/>
        <v>1</v>
      </c>
      <c r="M182" s="38" t="str">
        <f t="shared" si="10"/>
        <v>Hedgie</v>
      </c>
    </row>
    <row r="183" spans="1:13" ht="15">
      <c r="A183" s="46">
        <f>COUNTIFS(B$3:B$1130,B183)</f>
        <v>1</v>
      </c>
      <c r="B183" s="35" t="s">
        <v>594</v>
      </c>
      <c r="C183" s="47">
        <f>IF(ISNA(VLOOKUP(Журналисты!$B183,'10'!$B$2:$C$400,2,0))=TRUE,0,VLOOKUP(Журналисты!$B183,'10'!$B$2:$C$400,2,0))</f>
        <v>0</v>
      </c>
      <c r="D183" s="47">
        <f>IF(ISNA(VLOOKUP(Журналисты!$B183,'11'!$B$2:$C$400,2,0))=TRUE,0,VLOOKUP(Журналисты!$B183,'11'!$B$2:$C$400,2,0))</f>
        <v>0</v>
      </c>
      <c r="E183" s="47">
        <f>IF(ISNA(VLOOKUP(Журналисты!$B183,'12'!$B$2:$C$400,2,0))=TRUE,0,VLOOKUP(Журналисты!$B183,'12'!$B$2:$C$400,2,0))</f>
        <v>0</v>
      </c>
      <c r="F183" s="47">
        <f>IF(ISNA(VLOOKUP(Журналисты!$B183,'13'!$B$2:$C$400,2,0))=TRUE,0,VLOOKUP(Журналисты!$B183,'13'!$B$2:$C$400,2,0))</f>
        <v>16800000</v>
      </c>
      <c r="G183" s="47">
        <f>IF(ISNA(VLOOKUP(Журналисты!$B183,'14'!$B$2:$C$400,2,0))=TRUE,0,VLOOKUP(Журналисты!$B183,'14'!$B$2:$C$400,2,0))</f>
        <v>29000000</v>
      </c>
      <c r="H183" s="47">
        <f>IF(ISNA(VLOOKUP(Журналисты!$B183,'15'!$B$2:$C$400,2,0))=TRUE,0,VLOOKUP(Журналисты!$B183,'15'!$B$2:$C$400,2,0))</f>
        <v>2000000</v>
      </c>
      <c r="I183" s="37">
        <f t="shared" si="11"/>
        <v>47800000</v>
      </c>
      <c r="K183" s="39">
        <f t="shared" si="9"/>
        <v>3</v>
      </c>
      <c r="M183" s="38" t="str">
        <f t="shared" si="10"/>
        <v>шашка</v>
      </c>
    </row>
    <row r="184" spans="1:13" ht="15">
      <c r="A184" s="46">
        <f>COUNTIFS(B$3:B$1130,B184)</f>
        <v>1</v>
      </c>
      <c r="B184" s="35" t="s">
        <v>917</v>
      </c>
      <c r="C184" s="47">
        <f>IF(ISNA(VLOOKUP(Журналисты!$B184,'10'!$B$2:$C$400,2,0))=TRUE,0,VLOOKUP(Журналисты!$B184,'10'!$B$2:$C$400,2,0))</f>
        <v>0</v>
      </c>
      <c r="D184" s="47">
        <f>IF(ISNA(VLOOKUP(Журналисты!$B184,'11'!$B$2:$C$400,2,0))=TRUE,0,VLOOKUP(Журналисты!$B184,'11'!$B$2:$C$400,2,0))</f>
        <v>0</v>
      </c>
      <c r="E184" s="47">
        <f>IF(ISNA(VLOOKUP(Журналисты!$B184,'12'!$B$2:$C$400,2,0))=TRUE,0,VLOOKUP(Журналисты!$B184,'12'!$B$2:$C$400,2,0))</f>
        <v>0</v>
      </c>
      <c r="F184" s="47">
        <f>IF(ISNA(VLOOKUP(Журналисты!$B184,'13'!$B$2:$C$400,2,0))=TRUE,0,VLOOKUP(Журналисты!$B184,'13'!$B$2:$C$400,2,0))</f>
        <v>0</v>
      </c>
      <c r="G184" s="47">
        <f>IF(ISNA(VLOOKUP(Журналисты!$B184,'14'!$B$2:$C$400,2,0))=TRUE,0,VLOOKUP(Журналисты!$B184,'14'!$B$2:$C$400,2,0))</f>
        <v>0</v>
      </c>
      <c r="H184" s="47">
        <f>IF(ISNA(VLOOKUP(Журналисты!$B184,'15'!$B$2:$C$400,2,0))=TRUE,0,VLOOKUP(Журналисты!$B184,'15'!$B$2:$C$400,2,0))</f>
        <v>1800000</v>
      </c>
      <c r="I184" s="37">
        <f t="shared" si="11"/>
        <v>1800000</v>
      </c>
      <c r="K184" s="39">
        <f t="shared" si="9"/>
        <v>1</v>
      </c>
      <c r="M184" s="38" t="str">
        <f t="shared" si="10"/>
        <v>Kani4</v>
      </c>
    </row>
    <row r="185" spans="1:13" ht="15">
      <c r="A185" s="46">
        <f>COUNTIFS(B$3:B$1130,B185)</f>
        <v>1</v>
      </c>
      <c r="B185" s="35" t="s">
        <v>918</v>
      </c>
      <c r="C185" s="47">
        <f>IF(ISNA(VLOOKUP(Журналисты!$B185,'10'!$B$2:$C$400,2,0))=TRUE,0,VLOOKUP(Журналисты!$B185,'10'!$B$2:$C$400,2,0))</f>
        <v>0</v>
      </c>
      <c r="D185" s="47">
        <f>IF(ISNA(VLOOKUP(Журналисты!$B185,'11'!$B$2:$C$400,2,0))=TRUE,0,VLOOKUP(Журналисты!$B185,'11'!$B$2:$C$400,2,0))</f>
        <v>0</v>
      </c>
      <c r="E185" s="47">
        <f>IF(ISNA(VLOOKUP(Журналисты!$B185,'12'!$B$2:$C$400,2,0))=TRUE,0,VLOOKUP(Журналисты!$B185,'12'!$B$2:$C$400,2,0))</f>
        <v>0</v>
      </c>
      <c r="F185" s="47">
        <f>IF(ISNA(VLOOKUP(Журналисты!$B185,'13'!$B$2:$C$400,2,0))=TRUE,0,VLOOKUP(Журналисты!$B185,'13'!$B$2:$C$400,2,0))</f>
        <v>0</v>
      </c>
      <c r="G185" s="47">
        <f>IF(ISNA(VLOOKUP(Журналисты!$B185,'14'!$B$2:$C$400,2,0))=TRUE,0,VLOOKUP(Журналисты!$B185,'14'!$B$2:$C$400,2,0))</f>
        <v>0</v>
      </c>
      <c r="H185" s="47">
        <f>IF(ISNA(VLOOKUP(Журналисты!$B185,'15'!$B$2:$C$400,2,0))=TRUE,0,VLOOKUP(Журналисты!$B185,'15'!$B$2:$C$400,2,0))</f>
        <v>1700000</v>
      </c>
      <c r="I185" s="37">
        <f t="shared" si="11"/>
        <v>1700000</v>
      </c>
      <c r="K185" s="39">
        <f t="shared" si="9"/>
        <v>1</v>
      </c>
      <c r="M185" s="38" t="str">
        <f t="shared" si="10"/>
        <v>Деметра 83</v>
      </c>
    </row>
    <row r="186" spans="1:13" ht="15">
      <c r="A186" s="46">
        <f>COUNTIFS(B$3:B$1130,B186)</f>
        <v>1</v>
      </c>
      <c r="B186" s="35" t="s">
        <v>569</v>
      </c>
      <c r="C186" s="47">
        <f>IF(ISNA(VLOOKUP(Журналисты!$B186,'10'!$B$2:$C$400,2,0))=TRUE,0,VLOOKUP(Журналисты!$B186,'10'!$B$2:$C$400,2,0))</f>
        <v>0</v>
      </c>
      <c r="D186" s="47">
        <f>IF(ISNA(VLOOKUP(Журналисты!$B186,'11'!$B$2:$C$400,2,0))=TRUE,0,VLOOKUP(Журналисты!$B186,'11'!$B$2:$C$400,2,0))</f>
        <v>0</v>
      </c>
      <c r="E186" s="47">
        <f>IF(ISNA(VLOOKUP(Журналисты!$B186,'12'!$B$2:$C$400,2,0))=TRUE,0,VLOOKUP(Журналисты!$B186,'12'!$B$2:$C$400,2,0))</f>
        <v>0</v>
      </c>
      <c r="F186" s="47">
        <f>IF(ISNA(VLOOKUP(Журналисты!$B186,'13'!$B$2:$C$400,2,0))=TRUE,0,VLOOKUP(Журналисты!$B186,'13'!$B$2:$C$400,2,0))</f>
        <v>69400000</v>
      </c>
      <c r="G186" s="47">
        <f>IF(ISNA(VLOOKUP(Журналисты!$B186,'14'!$B$2:$C$400,2,0))=TRUE,0,VLOOKUP(Журналисты!$B186,'14'!$B$2:$C$400,2,0))</f>
        <v>74800000</v>
      </c>
      <c r="H186" s="47">
        <f>IF(ISNA(VLOOKUP(Журналисты!$B186,'15'!$B$2:$C$400,2,0))=TRUE,0,VLOOKUP(Журналисты!$B186,'15'!$B$2:$C$400,2,0))</f>
        <v>1700000</v>
      </c>
      <c r="I186" s="37">
        <f t="shared" si="11"/>
        <v>145900000</v>
      </c>
      <c r="K186" s="39">
        <f t="shared" si="9"/>
        <v>3</v>
      </c>
      <c r="M186" s="38" t="str">
        <f t="shared" si="10"/>
        <v>cybermetalpunk</v>
      </c>
    </row>
    <row r="187" spans="1:13" ht="15">
      <c r="A187" s="46">
        <f>COUNTIFS(B$3:B$1130,B187)</f>
        <v>1</v>
      </c>
      <c r="B187" s="35" t="s">
        <v>208</v>
      </c>
      <c r="C187" s="47">
        <f>IF(ISNA(VLOOKUP(Журналисты!$B187,'10'!$B$2:$C$400,2,0))=TRUE,0,VLOOKUP(Журналисты!$B187,'10'!$B$2:$C$400,2,0))</f>
        <v>6100000</v>
      </c>
      <c r="D187" s="47">
        <f>IF(ISNA(VLOOKUP(Журналисты!$B187,'11'!$B$2:$C$400,2,0))=TRUE,0,VLOOKUP(Журналисты!$B187,'11'!$B$2:$C$400,2,0))</f>
        <v>6100000</v>
      </c>
      <c r="E187" s="47">
        <f>IF(ISNA(VLOOKUP(Журналисты!$B187,'12'!$B$2:$C$400,2,0))=TRUE,0,VLOOKUP(Журналисты!$B187,'12'!$B$2:$C$400,2,0))</f>
        <v>0</v>
      </c>
      <c r="F187" s="47">
        <f>IF(ISNA(VLOOKUP(Журналисты!$B187,'13'!$B$2:$C$400,2,0))=TRUE,0,VLOOKUP(Журналисты!$B187,'13'!$B$2:$C$400,2,0))</f>
        <v>0</v>
      </c>
      <c r="G187" s="47">
        <f>IF(ISNA(VLOOKUP(Журналисты!$B187,'14'!$B$2:$C$400,2,0))=TRUE,0,VLOOKUP(Журналисты!$B187,'14'!$B$2:$C$400,2,0))</f>
        <v>0</v>
      </c>
      <c r="H187" s="47">
        <f>IF(ISNA(VLOOKUP(Журналисты!$B187,'15'!$B$2:$C$400,2,0))=TRUE,0,VLOOKUP(Журналисты!$B187,'15'!$B$2:$C$400,2,0))</f>
        <v>1600000</v>
      </c>
      <c r="I187" s="37">
        <f t="shared" si="11"/>
        <v>13800000</v>
      </c>
      <c r="K187" s="39">
        <f t="shared" si="9"/>
        <v>3</v>
      </c>
      <c r="M187" s="38" t="str">
        <f t="shared" si="10"/>
        <v>Diamondr27</v>
      </c>
    </row>
    <row r="188" spans="1:13" ht="15">
      <c r="A188" s="46">
        <f>COUNTIFS(B$3:B$1130,B188)</f>
        <v>1</v>
      </c>
      <c r="B188" s="35" t="s">
        <v>821</v>
      </c>
      <c r="C188" s="47">
        <f>IF(ISNA(VLOOKUP(Журналисты!$B188,'10'!$B$2:$C$400,2,0))=TRUE,0,VLOOKUP(Журналисты!$B188,'10'!$B$2:$C$400,2,0))</f>
        <v>0</v>
      </c>
      <c r="D188" s="47">
        <f>IF(ISNA(VLOOKUP(Журналисты!$B188,'11'!$B$2:$C$400,2,0))=TRUE,0,VLOOKUP(Журналисты!$B188,'11'!$B$2:$C$400,2,0))</f>
        <v>0</v>
      </c>
      <c r="E188" s="47">
        <f>IF(ISNA(VLOOKUP(Журналисты!$B188,'12'!$B$2:$C$400,2,0))=TRUE,0,VLOOKUP(Журналисты!$B188,'12'!$B$2:$C$400,2,0))</f>
        <v>0</v>
      </c>
      <c r="F188" s="47">
        <f>IF(ISNA(VLOOKUP(Журналисты!$B188,'13'!$B$2:$C$400,2,0))=TRUE,0,VLOOKUP(Журналисты!$B188,'13'!$B$2:$C$400,2,0))</f>
        <v>0</v>
      </c>
      <c r="G188" s="47">
        <f>IF(ISNA(VLOOKUP(Журналисты!$B188,'14'!$B$2:$C$400,2,0))=TRUE,0,VLOOKUP(Журналисты!$B188,'14'!$B$2:$C$400,2,0))</f>
        <v>1800000</v>
      </c>
      <c r="H188" s="47">
        <f>IF(ISNA(VLOOKUP(Журналисты!$B188,'15'!$B$2:$C$400,2,0))=TRUE,0,VLOOKUP(Журналисты!$B188,'15'!$B$2:$C$400,2,0))</f>
        <v>1600000</v>
      </c>
      <c r="I188" s="37">
        <f t="shared" si="11"/>
        <v>3400000</v>
      </c>
      <c r="K188" s="39">
        <f t="shared" si="9"/>
        <v>2</v>
      </c>
      <c r="M188" s="38" t="str">
        <f t="shared" si="10"/>
        <v>Ваннерс</v>
      </c>
    </row>
    <row r="189" spans="1:13" ht="15">
      <c r="A189" s="46">
        <f>COUNTIFS(B$3:B$1130,B189)</f>
        <v>1</v>
      </c>
      <c r="B189" s="35" t="s">
        <v>759</v>
      </c>
      <c r="C189" s="47">
        <f>IF(ISNA(VLOOKUP(Журналисты!$B189,'10'!$B$2:$C$400,2,0))=TRUE,0,VLOOKUP(Журналисты!$B189,'10'!$B$2:$C$400,2,0))</f>
        <v>0</v>
      </c>
      <c r="D189" s="47">
        <f>IF(ISNA(VLOOKUP(Журналисты!$B189,'11'!$B$2:$C$400,2,0))=TRUE,0,VLOOKUP(Журналисты!$B189,'11'!$B$2:$C$400,2,0))</f>
        <v>0</v>
      </c>
      <c r="E189" s="47">
        <f>IF(ISNA(VLOOKUP(Журналисты!$B189,'12'!$B$2:$C$400,2,0))=TRUE,0,VLOOKUP(Журналисты!$B189,'12'!$B$2:$C$400,2,0))</f>
        <v>0</v>
      </c>
      <c r="F189" s="47">
        <f>IF(ISNA(VLOOKUP(Журналисты!$B189,'13'!$B$2:$C$400,2,0))=TRUE,0,VLOOKUP(Журналисты!$B189,'13'!$B$2:$C$400,2,0))</f>
        <v>0</v>
      </c>
      <c r="G189" s="47">
        <f>IF(ISNA(VLOOKUP(Журналисты!$B189,'14'!$B$2:$C$400,2,0))=TRUE,0,VLOOKUP(Журналисты!$B189,'14'!$B$2:$C$400,2,0))</f>
        <v>7600000</v>
      </c>
      <c r="H189" s="47">
        <f>IF(ISNA(VLOOKUP(Журналисты!$B189,'15'!$B$2:$C$400,2,0))=TRUE,0,VLOOKUP(Журналисты!$B189,'15'!$B$2:$C$400,2,0))</f>
        <v>1600000</v>
      </c>
      <c r="I189" s="37">
        <f t="shared" si="11"/>
        <v>9200000</v>
      </c>
      <c r="K189" s="39">
        <f t="shared" si="9"/>
        <v>2</v>
      </c>
      <c r="M189" s="38" t="str">
        <f t="shared" si="10"/>
        <v>Маккензи</v>
      </c>
    </row>
    <row r="190" spans="1:13" ht="15">
      <c r="A190" s="46">
        <f>COUNTIFS(B$3:B$1130,B190)</f>
        <v>1</v>
      </c>
      <c r="B190" s="35" t="s">
        <v>919</v>
      </c>
      <c r="C190" s="47">
        <f>IF(ISNA(VLOOKUP(Журналисты!$B190,'10'!$B$2:$C$400,2,0))=TRUE,0,VLOOKUP(Журналисты!$B190,'10'!$B$2:$C$400,2,0))</f>
        <v>0</v>
      </c>
      <c r="D190" s="47">
        <f>IF(ISNA(VLOOKUP(Журналисты!$B190,'11'!$B$2:$C$400,2,0))=TRUE,0,VLOOKUP(Журналисты!$B190,'11'!$B$2:$C$400,2,0))</f>
        <v>0</v>
      </c>
      <c r="E190" s="47">
        <f>IF(ISNA(VLOOKUP(Журналисты!$B190,'12'!$B$2:$C$400,2,0))=TRUE,0,VLOOKUP(Журналисты!$B190,'12'!$B$2:$C$400,2,0))</f>
        <v>0</v>
      </c>
      <c r="F190" s="47">
        <f>IF(ISNA(VLOOKUP(Журналисты!$B190,'13'!$B$2:$C$400,2,0))=TRUE,0,VLOOKUP(Журналисты!$B190,'13'!$B$2:$C$400,2,0))</f>
        <v>0</v>
      </c>
      <c r="G190" s="47">
        <f>IF(ISNA(VLOOKUP(Журналисты!$B190,'14'!$B$2:$C$400,2,0))=TRUE,0,VLOOKUP(Журналисты!$B190,'14'!$B$2:$C$400,2,0))</f>
        <v>0</v>
      </c>
      <c r="H190" s="47">
        <f>IF(ISNA(VLOOKUP(Журналисты!$B190,'15'!$B$2:$C$400,2,0))=TRUE,0,VLOOKUP(Журналисты!$B190,'15'!$B$2:$C$400,2,0))</f>
        <v>1500000</v>
      </c>
      <c r="I190" s="37">
        <f t="shared" si="11"/>
        <v>1500000</v>
      </c>
      <c r="K190" s="39">
        <f t="shared" si="9"/>
        <v>1</v>
      </c>
      <c r="M190" s="38" t="str">
        <f t="shared" si="10"/>
        <v>Железник</v>
      </c>
    </row>
    <row r="191" spans="1:13" ht="15">
      <c r="A191" s="46">
        <f>COUNTIFS(B$3:B$1130,B191)</f>
        <v>1</v>
      </c>
      <c r="B191" s="35" t="s">
        <v>402</v>
      </c>
      <c r="C191" s="47">
        <f>IF(ISNA(VLOOKUP(Журналисты!$B191,'10'!$B$2:$C$400,2,0))=TRUE,0,VLOOKUP(Журналисты!$B191,'10'!$B$2:$C$400,2,0))</f>
        <v>0</v>
      </c>
      <c r="D191" s="47">
        <f>IF(ISNA(VLOOKUP(Журналисты!$B191,'11'!$B$2:$C$400,2,0))=TRUE,0,VLOOKUP(Журналисты!$B191,'11'!$B$2:$C$400,2,0))</f>
        <v>0</v>
      </c>
      <c r="E191" s="47">
        <f>IF(ISNA(VLOOKUP(Журналисты!$B191,'12'!$B$2:$C$400,2,0))=TRUE,0,VLOOKUP(Журналисты!$B191,'12'!$B$2:$C$400,2,0))</f>
        <v>16500000</v>
      </c>
      <c r="F191" s="47">
        <f>IF(ISNA(VLOOKUP(Журналисты!$B191,'13'!$B$2:$C$400,2,0))=TRUE,0,VLOOKUP(Журналисты!$B191,'13'!$B$2:$C$400,2,0))</f>
        <v>13800000</v>
      </c>
      <c r="G191" s="47">
        <f>IF(ISNA(VLOOKUP(Журналисты!$B191,'14'!$B$2:$C$400,2,0))=TRUE,0,VLOOKUP(Журналисты!$B191,'14'!$B$2:$C$400,2,0))</f>
        <v>0</v>
      </c>
      <c r="H191" s="47">
        <f>IF(ISNA(VLOOKUP(Журналисты!$B191,'15'!$B$2:$C$400,2,0))=TRUE,0,VLOOKUP(Журналисты!$B191,'15'!$B$2:$C$400,2,0))</f>
        <v>1400000</v>
      </c>
      <c r="I191" s="37">
        <f t="shared" si="11"/>
        <v>31700000</v>
      </c>
      <c r="K191" s="39">
        <f t="shared" si="9"/>
        <v>3</v>
      </c>
      <c r="M191" s="38" t="str">
        <f t="shared" si="10"/>
        <v>sanity394</v>
      </c>
    </row>
    <row r="192" spans="1:13" ht="15">
      <c r="A192" s="46">
        <f>COUNTIFS(B$3:B$1130,B192)</f>
        <v>1</v>
      </c>
      <c r="B192" s="35" t="s">
        <v>920</v>
      </c>
      <c r="C192" s="47">
        <f>IF(ISNA(VLOOKUP(Журналисты!$B192,'10'!$B$2:$C$400,2,0))=TRUE,0,VLOOKUP(Журналисты!$B192,'10'!$B$2:$C$400,2,0))</f>
        <v>0</v>
      </c>
      <c r="D192" s="47">
        <f>IF(ISNA(VLOOKUP(Журналисты!$B192,'11'!$B$2:$C$400,2,0))=TRUE,0,VLOOKUP(Журналисты!$B192,'11'!$B$2:$C$400,2,0))</f>
        <v>0</v>
      </c>
      <c r="E192" s="47">
        <f>IF(ISNA(VLOOKUP(Журналисты!$B192,'12'!$B$2:$C$400,2,0))=TRUE,0,VLOOKUP(Журналисты!$B192,'12'!$B$2:$C$400,2,0))</f>
        <v>0</v>
      </c>
      <c r="F192" s="47">
        <f>IF(ISNA(VLOOKUP(Журналисты!$B192,'13'!$B$2:$C$400,2,0))=TRUE,0,VLOOKUP(Журналисты!$B192,'13'!$B$2:$C$400,2,0))</f>
        <v>0</v>
      </c>
      <c r="G192" s="47">
        <f>IF(ISNA(VLOOKUP(Журналисты!$B192,'14'!$B$2:$C$400,2,0))=TRUE,0,VLOOKUP(Журналисты!$B192,'14'!$B$2:$C$400,2,0))</f>
        <v>0</v>
      </c>
      <c r="H192" s="47">
        <f>IF(ISNA(VLOOKUP(Журналисты!$B192,'15'!$B$2:$C$400,2,0))=TRUE,0,VLOOKUP(Журналисты!$B192,'15'!$B$2:$C$400,2,0))</f>
        <v>1200000</v>
      </c>
      <c r="I192" s="37">
        <f t="shared" si="11"/>
        <v>1200000</v>
      </c>
      <c r="K192" s="39">
        <f t="shared" si="9"/>
        <v>1</v>
      </c>
      <c r="M192" s="38" t="str">
        <f t="shared" si="10"/>
        <v>greySerge</v>
      </c>
    </row>
    <row r="193" spans="1:13" ht="15">
      <c r="A193" s="46">
        <f>COUNTIFS(B$3:B$1130,B193)</f>
        <v>1</v>
      </c>
      <c r="B193" s="35" t="s">
        <v>629</v>
      </c>
      <c r="C193" s="47">
        <f>IF(ISNA(VLOOKUP(Журналисты!$B193,'10'!$B$2:$C$400,2,0))=TRUE,0,VLOOKUP(Журналисты!$B193,'10'!$B$2:$C$400,2,0))</f>
        <v>0</v>
      </c>
      <c r="D193" s="47">
        <f>IF(ISNA(VLOOKUP(Журналисты!$B193,'11'!$B$2:$C$400,2,0))=TRUE,0,VLOOKUP(Журналисты!$B193,'11'!$B$2:$C$400,2,0))</f>
        <v>0</v>
      </c>
      <c r="E193" s="47">
        <f>IF(ISNA(VLOOKUP(Журналисты!$B193,'12'!$B$2:$C$400,2,0))=TRUE,0,VLOOKUP(Журналисты!$B193,'12'!$B$2:$C$400,2,0))</f>
        <v>0</v>
      </c>
      <c r="F193" s="47">
        <f>IF(ISNA(VLOOKUP(Журналисты!$B193,'13'!$B$2:$C$400,2,0))=TRUE,0,VLOOKUP(Журналисты!$B193,'13'!$B$2:$C$400,2,0))</f>
        <v>7500000</v>
      </c>
      <c r="G193" s="47">
        <f>IF(ISNA(VLOOKUP(Журналисты!$B193,'14'!$B$2:$C$400,2,0))=TRUE,0,VLOOKUP(Журналисты!$B193,'14'!$B$2:$C$400,2,0))</f>
        <v>6400000</v>
      </c>
      <c r="H193" s="47">
        <f>IF(ISNA(VLOOKUP(Журналисты!$B193,'15'!$B$2:$C$400,2,0))=TRUE,0,VLOOKUP(Журналисты!$B193,'15'!$B$2:$C$400,2,0))</f>
        <v>1000000</v>
      </c>
      <c r="I193" s="37">
        <f t="shared" si="11"/>
        <v>14900000</v>
      </c>
      <c r="K193" s="39">
        <f t="shared" si="9"/>
        <v>3</v>
      </c>
      <c r="M193" s="38" t="str">
        <f t="shared" si="10"/>
        <v>genryg</v>
      </c>
    </row>
    <row r="194" spans="1:13" ht="15">
      <c r="A194" s="46">
        <f>COUNTIFS(B$3:B$1130,B194)</f>
        <v>1</v>
      </c>
      <c r="B194" s="35" t="s">
        <v>112</v>
      </c>
      <c r="C194" s="47">
        <f>IF(ISNA(VLOOKUP(Журналисты!$B194,'10'!$B$2:$C$400,2,0))=TRUE,0,VLOOKUP(Журналисты!$B194,'10'!$B$2:$C$400,2,0))</f>
        <v>19200000</v>
      </c>
      <c r="D194" s="47">
        <f>IF(ISNA(VLOOKUP(Журналисты!$B194,'11'!$B$2:$C$400,2,0))=TRUE,0,VLOOKUP(Журналисты!$B194,'11'!$B$2:$C$400,2,0))</f>
        <v>19200000</v>
      </c>
      <c r="E194" s="47">
        <f>IF(ISNA(VLOOKUP(Журналисты!$B194,'12'!$B$2:$C$400,2,0))=TRUE,0,VLOOKUP(Журналисты!$B194,'12'!$B$2:$C$400,2,0))</f>
        <v>13600000</v>
      </c>
      <c r="F194" s="47">
        <f>IF(ISNA(VLOOKUP(Журналисты!$B194,'13'!$B$2:$C$400,2,0))=TRUE,0,VLOOKUP(Журналисты!$B194,'13'!$B$2:$C$400,2,0))</f>
        <v>7800000</v>
      </c>
      <c r="G194" s="47">
        <f>IF(ISNA(VLOOKUP(Журналисты!$B194,'14'!$B$2:$C$400,2,0))=TRUE,0,VLOOKUP(Журналисты!$B194,'14'!$B$2:$C$400,2,0))</f>
        <v>9000000</v>
      </c>
      <c r="H194" s="47">
        <f>IF(ISNA(VLOOKUP(Журналисты!$B194,'15'!$B$2:$C$400,2,0))=TRUE,0,VLOOKUP(Журналисты!$B194,'15'!$B$2:$C$400,2,0))</f>
        <v>900000</v>
      </c>
      <c r="I194" s="37">
        <f t="shared" si="11"/>
        <v>69700000</v>
      </c>
      <c r="K194" s="39">
        <f t="shared" si="9"/>
        <v>6</v>
      </c>
      <c r="M194" s="38" t="str">
        <f t="shared" si="10"/>
        <v>кес</v>
      </c>
    </row>
    <row r="195" spans="1:13" ht="15">
      <c r="A195" s="46">
        <f>COUNTIFS(B$3:B$1130,B195)</f>
        <v>1</v>
      </c>
      <c r="B195" s="35" t="s">
        <v>374</v>
      </c>
      <c r="C195" s="47">
        <f>IF(ISNA(VLOOKUP(Журналисты!$B195,'10'!$B$2:$C$400,2,0))=TRUE,0,VLOOKUP(Журналисты!$B195,'10'!$B$2:$C$400,2,0))</f>
        <v>0</v>
      </c>
      <c r="D195" s="47">
        <f>IF(ISNA(VLOOKUP(Журналисты!$B195,'11'!$B$2:$C$400,2,0))=TRUE,0,VLOOKUP(Журналисты!$B195,'11'!$B$2:$C$400,2,0))</f>
        <v>0</v>
      </c>
      <c r="E195" s="47">
        <f>IF(ISNA(VLOOKUP(Журналисты!$B195,'12'!$B$2:$C$400,2,0))=TRUE,0,VLOOKUP(Журналисты!$B195,'12'!$B$2:$C$400,2,0))</f>
        <v>26900000</v>
      </c>
      <c r="F195" s="47">
        <f>IF(ISNA(VLOOKUP(Журналисты!$B195,'13'!$B$2:$C$400,2,0))=TRUE,0,VLOOKUP(Журналисты!$B195,'13'!$B$2:$C$400,2,0))</f>
        <v>0</v>
      </c>
      <c r="G195" s="47">
        <f>IF(ISNA(VLOOKUP(Журналисты!$B195,'14'!$B$2:$C$400,2,0))=TRUE,0,VLOOKUP(Журналисты!$B195,'14'!$B$2:$C$400,2,0))</f>
        <v>2200000</v>
      </c>
      <c r="H195" s="47">
        <f>IF(ISNA(VLOOKUP(Журналисты!$B195,'15'!$B$2:$C$400,2,0))=TRUE,0,VLOOKUP(Журналисты!$B195,'15'!$B$2:$C$400,2,0))</f>
        <v>800000</v>
      </c>
      <c r="I195" s="37">
        <f t="shared" si="11"/>
        <v>29900000</v>
      </c>
      <c r="K195" s="39">
        <f aca="true" t="shared" si="12" ref="K195:K258">COUNTIFS(C195:H195,"&gt;0")</f>
        <v>3</v>
      </c>
      <c r="M195" s="38" t="str">
        <f aca="true" t="shared" si="13" ref="M195:M258">B195</f>
        <v>ilyuxa</v>
      </c>
    </row>
    <row r="196" spans="1:13" ht="15">
      <c r="A196" s="46">
        <f>COUNTIFS(B$3:B$1130,B196)</f>
        <v>1</v>
      </c>
      <c r="B196" s="35" t="s">
        <v>921</v>
      </c>
      <c r="C196" s="47">
        <f>IF(ISNA(VLOOKUP(Журналисты!$B196,'10'!$B$2:$C$400,2,0))=TRUE,0,VLOOKUP(Журналисты!$B196,'10'!$B$2:$C$400,2,0))</f>
        <v>0</v>
      </c>
      <c r="D196" s="47">
        <f>IF(ISNA(VLOOKUP(Журналисты!$B196,'11'!$B$2:$C$400,2,0))=TRUE,0,VLOOKUP(Журналисты!$B196,'11'!$B$2:$C$400,2,0))</f>
        <v>0</v>
      </c>
      <c r="E196" s="47">
        <f>IF(ISNA(VLOOKUP(Журналисты!$B196,'12'!$B$2:$C$400,2,0))=TRUE,0,VLOOKUP(Журналисты!$B196,'12'!$B$2:$C$400,2,0))</f>
        <v>0</v>
      </c>
      <c r="F196" s="47">
        <f>IF(ISNA(VLOOKUP(Журналисты!$B196,'13'!$B$2:$C$400,2,0))=TRUE,0,VLOOKUP(Журналисты!$B196,'13'!$B$2:$C$400,2,0))</f>
        <v>0</v>
      </c>
      <c r="G196" s="47">
        <f>IF(ISNA(VLOOKUP(Журналисты!$B196,'14'!$B$2:$C$400,2,0))=TRUE,0,VLOOKUP(Журналисты!$B196,'14'!$B$2:$C$400,2,0))</f>
        <v>0</v>
      </c>
      <c r="H196" s="47">
        <f>IF(ISNA(VLOOKUP(Журналисты!$B196,'15'!$B$2:$C$400,2,0))=TRUE,0,VLOOKUP(Журналисты!$B196,'15'!$B$2:$C$400,2,0))</f>
        <v>700000</v>
      </c>
      <c r="I196" s="37">
        <f t="shared" si="11"/>
        <v>700000</v>
      </c>
      <c r="K196" s="39">
        <f t="shared" si="12"/>
        <v>1</v>
      </c>
      <c r="M196" s="38" t="str">
        <f t="shared" si="13"/>
        <v>Parker</v>
      </c>
    </row>
    <row r="197" spans="1:13" ht="15">
      <c r="A197" s="46">
        <f>COUNTIFS(B$3:B$1130,B197)</f>
        <v>1</v>
      </c>
      <c r="B197" s="35" t="s">
        <v>922</v>
      </c>
      <c r="C197" s="47">
        <f>IF(ISNA(VLOOKUP(Журналисты!$B197,'10'!$B$2:$C$400,2,0))=TRUE,0,VLOOKUP(Журналисты!$B197,'10'!$B$2:$C$400,2,0))</f>
        <v>0</v>
      </c>
      <c r="D197" s="47">
        <f>IF(ISNA(VLOOKUP(Журналисты!$B197,'11'!$B$2:$C$400,2,0))=TRUE,0,VLOOKUP(Журналисты!$B197,'11'!$B$2:$C$400,2,0))</f>
        <v>0</v>
      </c>
      <c r="E197" s="47">
        <f>IF(ISNA(VLOOKUP(Журналисты!$B197,'12'!$B$2:$C$400,2,0))=TRUE,0,VLOOKUP(Журналисты!$B197,'12'!$B$2:$C$400,2,0))</f>
        <v>0</v>
      </c>
      <c r="F197" s="47">
        <f>IF(ISNA(VLOOKUP(Журналисты!$B197,'13'!$B$2:$C$400,2,0))=TRUE,0,VLOOKUP(Журналисты!$B197,'13'!$B$2:$C$400,2,0))</f>
        <v>0</v>
      </c>
      <c r="G197" s="47">
        <f>IF(ISNA(VLOOKUP(Журналисты!$B197,'14'!$B$2:$C$400,2,0))=TRUE,0,VLOOKUP(Журналисты!$B197,'14'!$B$2:$C$400,2,0))</f>
        <v>0</v>
      </c>
      <c r="H197" s="47">
        <f>IF(ISNA(VLOOKUP(Журналисты!$B197,'15'!$B$2:$C$400,2,0))=TRUE,0,VLOOKUP(Журналисты!$B197,'15'!$B$2:$C$400,2,0))</f>
        <v>700000</v>
      </c>
      <c r="I197" s="37">
        <f t="shared" si="11"/>
        <v>700000</v>
      </c>
      <c r="K197" s="39">
        <f t="shared" si="12"/>
        <v>1</v>
      </c>
      <c r="M197" s="38" t="str">
        <f t="shared" si="13"/>
        <v>Zedushka</v>
      </c>
    </row>
    <row r="198" spans="1:13" ht="15">
      <c r="A198" s="46">
        <f>COUNTIFS(B$3:B$1130,B198)</f>
        <v>1</v>
      </c>
      <c r="B198" s="35" t="s">
        <v>923</v>
      </c>
      <c r="C198" s="47">
        <f>IF(ISNA(VLOOKUP(Журналисты!$B198,'10'!$B$2:$C$400,2,0))=TRUE,0,VLOOKUP(Журналисты!$B198,'10'!$B$2:$C$400,2,0))</f>
        <v>0</v>
      </c>
      <c r="D198" s="47">
        <f>IF(ISNA(VLOOKUP(Журналисты!$B198,'11'!$B$2:$C$400,2,0))=TRUE,0,VLOOKUP(Журналисты!$B198,'11'!$B$2:$C$400,2,0))</f>
        <v>0</v>
      </c>
      <c r="E198" s="47">
        <f>IF(ISNA(VLOOKUP(Журналисты!$B198,'12'!$B$2:$C$400,2,0))=TRUE,0,VLOOKUP(Журналисты!$B198,'12'!$B$2:$C$400,2,0))</f>
        <v>0</v>
      </c>
      <c r="F198" s="47">
        <f>IF(ISNA(VLOOKUP(Журналисты!$B198,'13'!$B$2:$C$400,2,0))=TRUE,0,VLOOKUP(Журналисты!$B198,'13'!$B$2:$C$400,2,0))</f>
        <v>0</v>
      </c>
      <c r="G198" s="47">
        <f>IF(ISNA(VLOOKUP(Журналисты!$B198,'14'!$B$2:$C$400,2,0))=TRUE,0,VLOOKUP(Журналисты!$B198,'14'!$B$2:$C$400,2,0))</f>
        <v>0</v>
      </c>
      <c r="H198" s="47">
        <f>IF(ISNA(VLOOKUP(Журналисты!$B198,'15'!$B$2:$C$400,2,0))=TRUE,0,VLOOKUP(Журналисты!$B198,'15'!$B$2:$C$400,2,0))</f>
        <v>700000</v>
      </c>
      <c r="I198" s="37">
        <f t="shared" si="11"/>
        <v>700000</v>
      </c>
      <c r="K198" s="39">
        <f t="shared" si="12"/>
        <v>1</v>
      </c>
      <c r="M198" s="38" t="str">
        <f t="shared" si="13"/>
        <v>viktor v</v>
      </c>
    </row>
    <row r="199" spans="1:13" ht="15">
      <c r="A199" s="46">
        <f>COUNTIFS(B$3:B$1130,B199)</f>
        <v>1</v>
      </c>
      <c r="B199" s="35" t="s">
        <v>924</v>
      </c>
      <c r="C199" s="47">
        <f>IF(ISNA(VLOOKUP(Журналисты!$B199,'10'!$B$2:$C$400,2,0))=TRUE,0,VLOOKUP(Журналисты!$B199,'10'!$B$2:$C$400,2,0))</f>
        <v>0</v>
      </c>
      <c r="D199" s="47">
        <f>IF(ISNA(VLOOKUP(Журналисты!$B199,'11'!$B$2:$C$400,2,0))=TRUE,0,VLOOKUP(Журналисты!$B199,'11'!$B$2:$C$400,2,0))</f>
        <v>0</v>
      </c>
      <c r="E199" s="47">
        <f>IF(ISNA(VLOOKUP(Журналисты!$B199,'12'!$B$2:$C$400,2,0))=TRUE,0,VLOOKUP(Журналисты!$B199,'12'!$B$2:$C$400,2,0))</f>
        <v>0</v>
      </c>
      <c r="F199" s="47">
        <f>IF(ISNA(VLOOKUP(Журналисты!$B199,'13'!$B$2:$C$400,2,0))=TRUE,0,VLOOKUP(Журналисты!$B199,'13'!$B$2:$C$400,2,0))</f>
        <v>0</v>
      </c>
      <c r="G199" s="47">
        <f>IF(ISNA(VLOOKUP(Журналисты!$B199,'14'!$B$2:$C$400,2,0))=TRUE,0,VLOOKUP(Журналисты!$B199,'14'!$B$2:$C$400,2,0))</f>
        <v>11000000</v>
      </c>
      <c r="H199" s="47">
        <f>IF(ISNA(VLOOKUP(Журналисты!$B199,'15'!$B$2:$C$400,2,0))=TRUE,0,VLOOKUP(Журналисты!$B199,'15'!$B$2:$C$400,2,0))</f>
        <v>700000</v>
      </c>
      <c r="I199" s="37">
        <f t="shared" si="11"/>
        <v>11700000</v>
      </c>
      <c r="K199" s="39">
        <f t="shared" si="12"/>
        <v>2</v>
      </c>
      <c r="M199" s="38" t="str">
        <f t="shared" si="13"/>
        <v>Reutfan</v>
      </c>
    </row>
    <row r="200" spans="1:13" ht="15">
      <c r="A200" s="46">
        <f>COUNTIFS(B$3:B$1130,B200)</f>
        <v>1</v>
      </c>
      <c r="B200" s="35" t="s">
        <v>834</v>
      </c>
      <c r="C200" s="47">
        <f>IF(ISNA(VLOOKUP(Журналисты!$B200,'10'!$B$2:$C$400,2,0))=TRUE,0,VLOOKUP(Журналисты!$B200,'10'!$B$2:$C$400,2,0))</f>
        <v>0</v>
      </c>
      <c r="D200" s="47">
        <f>IF(ISNA(VLOOKUP(Журналисты!$B200,'11'!$B$2:$C$400,2,0))=TRUE,0,VLOOKUP(Журналисты!$B200,'11'!$B$2:$C$400,2,0))</f>
        <v>0</v>
      </c>
      <c r="E200" s="47">
        <f>IF(ISNA(VLOOKUP(Журналисты!$B200,'12'!$B$2:$C$400,2,0))=TRUE,0,VLOOKUP(Журналисты!$B200,'12'!$B$2:$C$400,2,0))</f>
        <v>0</v>
      </c>
      <c r="F200" s="47">
        <f>IF(ISNA(VLOOKUP(Журналисты!$B200,'13'!$B$2:$C$400,2,0))=TRUE,0,VLOOKUP(Журналисты!$B200,'13'!$B$2:$C$400,2,0))</f>
        <v>0</v>
      </c>
      <c r="G200" s="47">
        <f>IF(ISNA(VLOOKUP(Журналисты!$B200,'14'!$B$2:$C$400,2,0))=TRUE,0,VLOOKUP(Журналисты!$B200,'14'!$B$2:$C$400,2,0))</f>
        <v>1000000</v>
      </c>
      <c r="H200" s="47">
        <f>IF(ISNA(VLOOKUP(Журналисты!$B200,'15'!$B$2:$C$400,2,0))=TRUE,0,VLOOKUP(Журналисты!$B200,'15'!$B$2:$C$400,2,0))</f>
        <v>500000</v>
      </c>
      <c r="I200" s="37">
        <f t="shared" si="11"/>
        <v>1500000</v>
      </c>
      <c r="K200" s="39">
        <f t="shared" si="12"/>
        <v>2</v>
      </c>
      <c r="M200" s="38" t="str">
        <f t="shared" si="13"/>
        <v>ilgo</v>
      </c>
    </row>
    <row r="201" spans="1:13" ht="15">
      <c r="A201" s="46">
        <f>COUNTIFS(B$3:B$1130,B201)</f>
        <v>1</v>
      </c>
      <c r="B201" s="34" t="s">
        <v>577</v>
      </c>
      <c r="C201" s="47">
        <f>IF(ISNA(VLOOKUP(Журналисты!$B201,'10'!$B$2:$C$400,2,0))=TRUE,0,VLOOKUP(Журналисты!$B201,'10'!$B$2:$C$400,2,0))</f>
        <v>0</v>
      </c>
      <c r="D201" s="47">
        <f>IF(ISNA(VLOOKUP(Журналисты!$B201,'11'!$B$2:$C$400,2,0))=TRUE,0,VLOOKUP(Журналисты!$B201,'11'!$B$2:$C$400,2,0))</f>
        <v>0</v>
      </c>
      <c r="E201" s="47">
        <f>IF(ISNA(VLOOKUP(Журналисты!$B201,'12'!$B$2:$C$400,2,0))=TRUE,0,VLOOKUP(Журналисты!$B201,'12'!$B$2:$C$400,2,0))</f>
        <v>0</v>
      </c>
      <c r="F201" s="47">
        <f>IF(ISNA(VLOOKUP(Журналисты!$B201,'13'!$B$2:$C$400,2,0))=TRUE,0,VLOOKUP(Журналисты!$B201,'13'!$B$2:$C$400,2,0))</f>
        <v>41400000</v>
      </c>
      <c r="G201" s="47">
        <f>IF(ISNA(VLOOKUP(Журналисты!$B201,'14'!$B$2:$C$400,2,0))=TRUE,0,VLOOKUP(Журналисты!$B201,'14'!$B$2:$C$400,2,0))</f>
        <v>79700000</v>
      </c>
      <c r="H201" s="47">
        <f>IF(ISNA(VLOOKUP(Журналисты!$B201,'15'!$B$2:$C$400,2,0))=TRUE,0,VLOOKUP(Журналисты!$B201,'15'!$B$2:$C$400,2,0))</f>
        <v>0</v>
      </c>
      <c r="I201" s="37">
        <f t="shared" si="11"/>
        <v>121100000</v>
      </c>
      <c r="K201" s="39">
        <f t="shared" si="12"/>
        <v>2</v>
      </c>
      <c r="M201" s="38" t="str">
        <f t="shared" si="13"/>
        <v>Insider20</v>
      </c>
    </row>
    <row r="202" spans="1:13" ht="15">
      <c r="A202" s="46">
        <f>COUNTIFS(B$3:B$1130,B202)</f>
        <v>1</v>
      </c>
      <c r="B202" s="34" t="s">
        <v>186</v>
      </c>
      <c r="C202" s="47">
        <f>IF(ISNA(VLOOKUP(Журналисты!$B202,'10'!$B$2:$C$400,2,0))=TRUE,0,VLOOKUP(Журналисты!$B202,'10'!$B$2:$C$400,2,0))</f>
        <v>9300000</v>
      </c>
      <c r="D202" s="47">
        <f>IF(ISNA(VLOOKUP(Журналисты!$B202,'11'!$B$2:$C$400,2,0))=TRUE,0,VLOOKUP(Журналисты!$B202,'11'!$B$2:$C$400,2,0))</f>
        <v>9500000</v>
      </c>
      <c r="E202" s="47">
        <f>IF(ISNA(VLOOKUP(Журналисты!$B202,'12'!$B$2:$C$400,2,0))=TRUE,0,VLOOKUP(Журналисты!$B202,'12'!$B$2:$C$400,2,0))</f>
        <v>32600000</v>
      </c>
      <c r="F202" s="47">
        <f>IF(ISNA(VLOOKUP(Журналисты!$B202,'13'!$B$2:$C$400,2,0))=TRUE,0,VLOOKUP(Журналисты!$B202,'13'!$B$2:$C$400,2,0))</f>
        <v>20300000</v>
      </c>
      <c r="G202" s="47">
        <f>IF(ISNA(VLOOKUP(Журналисты!$B202,'14'!$B$2:$C$400,2,0))=TRUE,0,VLOOKUP(Журналисты!$B202,'14'!$B$2:$C$400,2,0))</f>
        <v>68900000</v>
      </c>
      <c r="H202" s="47">
        <f>IF(ISNA(VLOOKUP(Журналисты!$B202,'15'!$B$2:$C$400,2,0))=TRUE,0,VLOOKUP(Журналисты!$B202,'15'!$B$2:$C$400,2,0))</f>
        <v>0</v>
      </c>
      <c r="I202" s="37">
        <f t="shared" si="11"/>
        <v>140600000</v>
      </c>
      <c r="K202" s="39">
        <f t="shared" si="12"/>
        <v>5</v>
      </c>
      <c r="M202" s="38" t="str">
        <f t="shared" si="13"/>
        <v>tenax_1980</v>
      </c>
    </row>
    <row r="203" spans="1:13" ht="15">
      <c r="A203" s="46">
        <f>COUNTIFS(B$3:B$1130,B203)</f>
        <v>1</v>
      </c>
      <c r="B203" s="34" t="s">
        <v>573</v>
      </c>
      <c r="C203" s="47">
        <f>IF(ISNA(VLOOKUP(Журналисты!$B203,'10'!$B$2:$C$400,2,0))=TRUE,0,VLOOKUP(Журналисты!$B203,'10'!$B$2:$C$400,2,0))</f>
        <v>0</v>
      </c>
      <c r="D203" s="47">
        <f>IF(ISNA(VLOOKUP(Журналисты!$B203,'11'!$B$2:$C$400,2,0))=TRUE,0,VLOOKUP(Журналисты!$B203,'11'!$B$2:$C$400,2,0))</f>
        <v>0</v>
      </c>
      <c r="E203" s="47">
        <f>IF(ISNA(VLOOKUP(Журналисты!$B203,'12'!$B$2:$C$400,2,0))=TRUE,0,VLOOKUP(Журналисты!$B203,'12'!$B$2:$C$400,2,0))</f>
        <v>0</v>
      </c>
      <c r="F203" s="47">
        <f>IF(ISNA(VLOOKUP(Журналисты!$B203,'13'!$B$2:$C$400,2,0))=TRUE,0,VLOOKUP(Журналисты!$B203,'13'!$B$2:$C$400,2,0))</f>
        <v>48400000</v>
      </c>
      <c r="G203" s="47">
        <f>IF(ISNA(VLOOKUP(Журналисты!$B203,'14'!$B$2:$C$400,2,0))=TRUE,0,VLOOKUP(Журналисты!$B203,'14'!$B$2:$C$400,2,0))</f>
        <v>63200000</v>
      </c>
      <c r="H203" s="47">
        <f>IF(ISNA(VLOOKUP(Журналисты!$B203,'15'!$B$2:$C$400,2,0))=TRUE,0,VLOOKUP(Журналисты!$B203,'15'!$B$2:$C$400,2,0))</f>
        <v>0</v>
      </c>
      <c r="I203" s="37">
        <f t="shared" si="11"/>
        <v>111600000</v>
      </c>
      <c r="K203" s="39">
        <f t="shared" si="12"/>
        <v>2</v>
      </c>
      <c r="M203" s="38" t="str">
        <f t="shared" si="13"/>
        <v>Tuthm</v>
      </c>
    </row>
    <row r="204" spans="1:13" ht="15">
      <c r="A204" s="46">
        <f>COUNTIFS(B$3:B$1130,B204)</f>
        <v>1</v>
      </c>
      <c r="B204" s="34" t="s">
        <v>459</v>
      </c>
      <c r="C204" s="47">
        <f>IF(ISNA(VLOOKUP(Журналисты!$B204,'10'!$B$2:$C$400,2,0))=TRUE,0,VLOOKUP(Журналисты!$B204,'10'!$B$2:$C$400,2,0))</f>
        <v>0</v>
      </c>
      <c r="D204" s="47">
        <f>IF(ISNA(VLOOKUP(Журналисты!$B204,'11'!$B$2:$C$400,2,0))=TRUE,0,VLOOKUP(Журналисты!$B204,'11'!$B$2:$C$400,2,0))</f>
        <v>0</v>
      </c>
      <c r="E204" s="47">
        <f>IF(ISNA(VLOOKUP(Журналисты!$B204,'12'!$B$2:$C$400,2,0))=TRUE,0,VLOOKUP(Журналисты!$B204,'12'!$B$2:$C$400,2,0))</f>
        <v>7000000</v>
      </c>
      <c r="F204" s="47">
        <f>IF(ISNA(VLOOKUP(Журналисты!$B204,'13'!$B$2:$C$400,2,0))=TRUE,0,VLOOKUP(Журналисты!$B204,'13'!$B$2:$C$400,2,0))</f>
        <v>15800000</v>
      </c>
      <c r="G204" s="47">
        <f>IF(ISNA(VLOOKUP(Журналисты!$B204,'14'!$B$2:$C$400,2,0))=TRUE,0,VLOOKUP(Журналисты!$B204,'14'!$B$2:$C$400,2,0))</f>
        <v>56600000</v>
      </c>
      <c r="H204" s="47">
        <f>IF(ISNA(VLOOKUP(Журналисты!$B204,'15'!$B$2:$C$400,2,0))=TRUE,0,VLOOKUP(Журналисты!$B204,'15'!$B$2:$C$400,2,0))</f>
        <v>0</v>
      </c>
      <c r="I204" s="37">
        <f t="shared" si="11"/>
        <v>79400000</v>
      </c>
      <c r="K204" s="39">
        <f t="shared" si="12"/>
        <v>3</v>
      </c>
      <c r="M204" s="38" t="str">
        <f t="shared" si="13"/>
        <v>Ленивец</v>
      </c>
    </row>
    <row r="205" spans="1:13" ht="15">
      <c r="A205" s="46">
        <f>COUNTIFS(B$3:B$1130,B205)</f>
        <v>1</v>
      </c>
      <c r="B205" s="34" t="s">
        <v>94</v>
      </c>
      <c r="C205" s="47">
        <f>IF(ISNA(VLOOKUP(Журналисты!$B205,'10'!$B$2:$C$400,2,0))=TRUE,0,VLOOKUP(Журналисты!$B205,'10'!$B$2:$C$400,2,0))</f>
        <v>22700000</v>
      </c>
      <c r="D205" s="47">
        <f>IF(ISNA(VLOOKUP(Журналисты!$B205,'11'!$B$2:$C$400,2,0))=TRUE,0,VLOOKUP(Журналисты!$B205,'11'!$B$2:$C$400,2,0))</f>
        <v>24500000</v>
      </c>
      <c r="E205" s="47">
        <f>IF(ISNA(VLOOKUP(Журналисты!$B205,'12'!$B$2:$C$400,2,0))=TRUE,0,VLOOKUP(Журналисты!$B205,'12'!$B$2:$C$400,2,0))</f>
        <v>43600000</v>
      </c>
      <c r="F205" s="47">
        <f>IF(ISNA(VLOOKUP(Журналисты!$B205,'13'!$B$2:$C$400,2,0))=TRUE,0,VLOOKUP(Журналисты!$B205,'13'!$B$2:$C$400,2,0))</f>
        <v>14900000</v>
      </c>
      <c r="G205" s="47">
        <f>IF(ISNA(VLOOKUP(Журналисты!$B205,'14'!$B$2:$C$400,2,0))=TRUE,0,VLOOKUP(Журналисты!$B205,'14'!$B$2:$C$400,2,0))</f>
        <v>50600000</v>
      </c>
      <c r="H205" s="47">
        <f>IF(ISNA(VLOOKUP(Журналисты!$B205,'15'!$B$2:$C$400,2,0))=TRUE,0,VLOOKUP(Журналисты!$B205,'15'!$B$2:$C$400,2,0))</f>
        <v>0</v>
      </c>
      <c r="I205" s="37">
        <f aca="true" t="shared" si="14" ref="I205:I237">SUM(C205:H205)</f>
        <v>156300000</v>
      </c>
      <c r="K205" s="39">
        <f t="shared" si="12"/>
        <v>5</v>
      </c>
      <c r="M205" s="38" t="str">
        <f t="shared" si="13"/>
        <v>Bruklin</v>
      </c>
    </row>
    <row r="206" spans="1:13" ht="15">
      <c r="A206" s="46">
        <f>COUNTIFS(B$3:B$1130,B206)</f>
        <v>1</v>
      </c>
      <c r="B206" s="34" t="s">
        <v>717</v>
      </c>
      <c r="C206" s="47">
        <f>IF(ISNA(VLOOKUP(Журналисты!$B206,'10'!$B$2:$C$400,2,0))=TRUE,0,VLOOKUP(Журналисты!$B206,'10'!$B$2:$C$400,2,0))</f>
        <v>0</v>
      </c>
      <c r="D206" s="47">
        <f>IF(ISNA(VLOOKUP(Журналисты!$B206,'11'!$B$2:$C$400,2,0))=TRUE,0,VLOOKUP(Журналисты!$B206,'11'!$B$2:$C$400,2,0))</f>
        <v>0</v>
      </c>
      <c r="E206" s="47">
        <f>IF(ISNA(VLOOKUP(Журналисты!$B206,'12'!$B$2:$C$400,2,0))=TRUE,0,VLOOKUP(Журналисты!$B206,'12'!$B$2:$C$400,2,0))</f>
        <v>0</v>
      </c>
      <c r="F206" s="47">
        <f>IF(ISNA(VLOOKUP(Журналисты!$B206,'13'!$B$2:$C$400,2,0))=TRUE,0,VLOOKUP(Журналисты!$B206,'13'!$B$2:$C$400,2,0))</f>
        <v>0</v>
      </c>
      <c r="G206" s="47">
        <f>IF(ISNA(VLOOKUP(Журналисты!$B206,'14'!$B$2:$C$400,2,0))=TRUE,0,VLOOKUP(Журналисты!$B206,'14'!$B$2:$C$400,2,0))</f>
        <v>49900000</v>
      </c>
      <c r="H206" s="47">
        <f>IF(ISNA(VLOOKUP(Журналисты!$B206,'15'!$B$2:$C$400,2,0))=TRUE,0,VLOOKUP(Журналисты!$B206,'15'!$B$2:$C$400,2,0))</f>
        <v>0</v>
      </c>
      <c r="I206" s="37">
        <f t="shared" si="14"/>
        <v>49900000</v>
      </c>
      <c r="K206" s="39">
        <f t="shared" si="12"/>
        <v>1</v>
      </c>
      <c r="M206" s="38" t="str">
        <f t="shared" si="13"/>
        <v>everest_ukr</v>
      </c>
    </row>
    <row r="207" spans="1:13" ht="15">
      <c r="A207" s="46">
        <f>COUNTIFS(B$3:B$1130,B207)</f>
        <v>1</v>
      </c>
      <c r="B207" s="34" t="s">
        <v>342</v>
      </c>
      <c r="C207" s="47">
        <f>IF(ISNA(VLOOKUP(Журналисты!$B207,'10'!$B$2:$C$400,2,0))=TRUE,0,VLOOKUP(Журналисты!$B207,'10'!$B$2:$C$400,2,0))</f>
        <v>0</v>
      </c>
      <c r="D207" s="47">
        <f>IF(ISNA(VLOOKUP(Журналисты!$B207,'11'!$B$2:$C$400,2,0))=TRUE,0,VLOOKUP(Журналисты!$B207,'11'!$B$2:$C$400,2,0))</f>
        <v>0</v>
      </c>
      <c r="E207" s="47">
        <f>IF(ISNA(VLOOKUP(Журналисты!$B207,'12'!$B$2:$C$400,2,0))=TRUE,0,VLOOKUP(Журналисты!$B207,'12'!$B$2:$C$400,2,0))</f>
        <v>66400000</v>
      </c>
      <c r="F207" s="47">
        <f>IF(ISNA(VLOOKUP(Журналисты!$B207,'13'!$B$2:$C$400,2,0))=TRUE,0,VLOOKUP(Журналисты!$B207,'13'!$B$2:$C$400,2,0))</f>
        <v>56000000</v>
      </c>
      <c r="G207" s="47">
        <f>IF(ISNA(VLOOKUP(Журналисты!$B207,'14'!$B$2:$C$400,2,0))=TRUE,0,VLOOKUP(Журналисты!$B207,'14'!$B$2:$C$400,2,0))</f>
        <v>48400000</v>
      </c>
      <c r="H207" s="47">
        <f>IF(ISNA(VLOOKUP(Журналисты!$B207,'15'!$B$2:$C$400,2,0))=TRUE,0,VLOOKUP(Журналисты!$B207,'15'!$B$2:$C$400,2,0))</f>
        <v>0</v>
      </c>
      <c r="I207" s="37">
        <f t="shared" si="14"/>
        <v>170800000</v>
      </c>
      <c r="K207" s="39">
        <f t="shared" si="12"/>
        <v>3</v>
      </c>
      <c r="M207" s="38" t="str">
        <f t="shared" si="13"/>
        <v>gis1093</v>
      </c>
    </row>
    <row r="208" spans="1:13" ht="15">
      <c r="A208" s="46">
        <f>COUNTIFS(B$3:B$1130,B208)</f>
        <v>1</v>
      </c>
      <c r="B208" s="34" t="s">
        <v>718</v>
      </c>
      <c r="C208" s="47">
        <f>IF(ISNA(VLOOKUP(Журналисты!$B208,'10'!$B$2:$C$400,2,0))=TRUE,0,VLOOKUP(Журналисты!$B208,'10'!$B$2:$C$400,2,0))</f>
        <v>0</v>
      </c>
      <c r="D208" s="47">
        <f>IF(ISNA(VLOOKUP(Журналисты!$B208,'11'!$B$2:$C$400,2,0))=TRUE,0,VLOOKUP(Журналисты!$B208,'11'!$B$2:$C$400,2,0))</f>
        <v>0</v>
      </c>
      <c r="E208" s="47">
        <f>IF(ISNA(VLOOKUP(Журналисты!$B208,'12'!$B$2:$C$400,2,0))=TRUE,0,VLOOKUP(Журналисты!$B208,'12'!$B$2:$C$400,2,0))</f>
        <v>0</v>
      </c>
      <c r="F208" s="47">
        <f>IF(ISNA(VLOOKUP(Журналисты!$B208,'13'!$B$2:$C$400,2,0))=TRUE,0,VLOOKUP(Журналисты!$B208,'13'!$B$2:$C$400,2,0))</f>
        <v>0</v>
      </c>
      <c r="G208" s="47">
        <f>IF(ISNA(VLOOKUP(Журналисты!$B208,'14'!$B$2:$C$400,2,0))=TRUE,0,VLOOKUP(Журналисты!$B208,'14'!$B$2:$C$400,2,0))</f>
        <v>47600000</v>
      </c>
      <c r="H208" s="47">
        <f>IF(ISNA(VLOOKUP(Журналисты!$B208,'15'!$B$2:$C$400,2,0))=TRUE,0,VLOOKUP(Журналисты!$B208,'15'!$B$2:$C$400,2,0))</f>
        <v>0</v>
      </c>
      <c r="I208" s="37">
        <f t="shared" si="14"/>
        <v>47600000</v>
      </c>
      <c r="K208" s="39">
        <f t="shared" si="12"/>
        <v>1</v>
      </c>
      <c r="M208" s="38" t="str">
        <f t="shared" si="13"/>
        <v>Treid</v>
      </c>
    </row>
    <row r="209" spans="1:13" ht="15">
      <c r="A209" s="46">
        <f>COUNTIFS(B$3:B$1130,B209)</f>
        <v>1</v>
      </c>
      <c r="B209" s="34" t="s">
        <v>600</v>
      </c>
      <c r="C209" s="47">
        <f>IF(ISNA(VLOOKUP(Журналисты!$B209,'10'!$B$2:$C$400,2,0))=TRUE,0,VLOOKUP(Журналисты!$B209,'10'!$B$2:$C$400,2,0))</f>
        <v>0</v>
      </c>
      <c r="D209" s="47">
        <f>IF(ISNA(VLOOKUP(Журналисты!$B209,'11'!$B$2:$C$400,2,0))=TRUE,0,VLOOKUP(Журналисты!$B209,'11'!$B$2:$C$400,2,0))</f>
        <v>0</v>
      </c>
      <c r="E209" s="47">
        <f>IF(ISNA(VLOOKUP(Журналисты!$B209,'12'!$B$2:$C$400,2,0))=TRUE,0,VLOOKUP(Журналисты!$B209,'12'!$B$2:$C$400,2,0))</f>
        <v>0</v>
      </c>
      <c r="F209" s="47">
        <f>IF(ISNA(VLOOKUP(Журналисты!$B209,'13'!$B$2:$C$400,2,0))=TRUE,0,VLOOKUP(Журналисты!$B209,'13'!$B$2:$C$400,2,0))</f>
        <v>15400000</v>
      </c>
      <c r="G209" s="47">
        <f>IF(ISNA(VLOOKUP(Журналисты!$B209,'14'!$B$2:$C$400,2,0))=TRUE,0,VLOOKUP(Журналисты!$B209,'14'!$B$2:$C$400,2,0))</f>
        <v>46700000</v>
      </c>
      <c r="H209" s="47">
        <f>IF(ISNA(VLOOKUP(Журналисты!$B209,'15'!$B$2:$C$400,2,0))=TRUE,0,VLOOKUP(Журналисты!$B209,'15'!$B$2:$C$400,2,0))</f>
        <v>0</v>
      </c>
      <c r="I209" s="37">
        <f t="shared" si="14"/>
        <v>62100000</v>
      </c>
      <c r="K209" s="39">
        <f t="shared" si="12"/>
        <v>2</v>
      </c>
      <c r="M209" s="38" t="str">
        <f t="shared" si="13"/>
        <v>G_E_K_A</v>
      </c>
    </row>
    <row r="210" spans="1:13" ht="15">
      <c r="A210" s="46">
        <f>COUNTIFS(B$3:B$1130,B210)</f>
        <v>1</v>
      </c>
      <c r="B210" s="34" t="s">
        <v>33</v>
      </c>
      <c r="C210" s="47">
        <f>IF(ISNA(VLOOKUP(Журналисты!$B210,'10'!$B$2:$C$400,2,0))=TRUE,0,VLOOKUP(Журналисты!$B210,'10'!$B$2:$C$400,2,0))</f>
        <v>47400000</v>
      </c>
      <c r="D210" s="47">
        <f>IF(ISNA(VLOOKUP(Журналисты!$B210,'11'!$B$2:$C$400,2,0))=TRUE,0,VLOOKUP(Журналисты!$B210,'11'!$B$2:$C$400,2,0))</f>
        <v>49400000</v>
      </c>
      <c r="E210" s="47">
        <f>IF(ISNA(VLOOKUP(Журналисты!$B210,'12'!$B$2:$C$400,2,0))=TRUE,0,VLOOKUP(Журналисты!$B210,'12'!$B$2:$C$400,2,0))</f>
        <v>46000000</v>
      </c>
      <c r="F210" s="47">
        <f>IF(ISNA(VLOOKUP(Журналисты!$B210,'13'!$B$2:$C$400,2,0))=TRUE,0,VLOOKUP(Журналисты!$B210,'13'!$B$2:$C$400,2,0))</f>
        <v>0</v>
      </c>
      <c r="G210" s="47">
        <f>IF(ISNA(VLOOKUP(Журналисты!$B210,'14'!$B$2:$C$400,2,0))=TRUE,0,VLOOKUP(Журналисты!$B210,'14'!$B$2:$C$400,2,0))</f>
        <v>39200000</v>
      </c>
      <c r="H210" s="47">
        <f>IF(ISNA(VLOOKUP(Журналисты!$B210,'15'!$B$2:$C$400,2,0))=TRUE,0,VLOOKUP(Журналисты!$B210,'15'!$B$2:$C$400,2,0))</f>
        <v>0</v>
      </c>
      <c r="I210" s="37">
        <f t="shared" si="14"/>
        <v>182000000</v>
      </c>
      <c r="K210" s="39">
        <f t="shared" si="12"/>
        <v>4</v>
      </c>
      <c r="M210" s="38" t="str">
        <f t="shared" si="13"/>
        <v>StoneTemple</v>
      </c>
    </row>
    <row r="211" spans="1:13" ht="15">
      <c r="A211" s="46">
        <f>COUNTIFS(B$3:B$1130,B211)</f>
        <v>1</v>
      </c>
      <c r="B211" s="34" t="s">
        <v>586</v>
      </c>
      <c r="C211" s="47">
        <f>IF(ISNA(VLOOKUP(Журналисты!$B211,'10'!$B$2:$C$400,2,0))=TRUE,0,VLOOKUP(Журналисты!$B211,'10'!$B$2:$C$400,2,0))</f>
        <v>0</v>
      </c>
      <c r="D211" s="47">
        <f>IF(ISNA(VLOOKUP(Журналисты!$B211,'11'!$B$2:$C$400,2,0))=TRUE,0,VLOOKUP(Журналисты!$B211,'11'!$B$2:$C$400,2,0))</f>
        <v>0</v>
      </c>
      <c r="E211" s="47">
        <f>IF(ISNA(VLOOKUP(Журналисты!$B211,'12'!$B$2:$C$400,2,0))=TRUE,0,VLOOKUP(Журналисты!$B211,'12'!$B$2:$C$400,2,0))</f>
        <v>0</v>
      </c>
      <c r="F211" s="47">
        <f>IF(ISNA(VLOOKUP(Журналисты!$B211,'13'!$B$2:$C$400,2,0))=TRUE,0,VLOOKUP(Журналисты!$B211,'13'!$B$2:$C$400,2,0))</f>
        <v>23200000</v>
      </c>
      <c r="G211" s="47">
        <f>IF(ISNA(VLOOKUP(Журналисты!$B211,'14'!$B$2:$C$400,2,0))=TRUE,0,VLOOKUP(Журналисты!$B211,'14'!$B$2:$C$400,2,0))</f>
        <v>36800000</v>
      </c>
      <c r="H211" s="47">
        <f>IF(ISNA(VLOOKUP(Журналисты!$B211,'15'!$B$2:$C$400,2,0))=TRUE,0,VLOOKUP(Журналисты!$B211,'15'!$B$2:$C$400,2,0))</f>
        <v>0</v>
      </c>
      <c r="I211" s="37">
        <f t="shared" si="14"/>
        <v>60000000</v>
      </c>
      <c r="K211" s="39">
        <f t="shared" si="12"/>
        <v>2</v>
      </c>
      <c r="M211" s="38" t="str">
        <f t="shared" si="13"/>
        <v>Allobroge</v>
      </c>
    </row>
    <row r="212" spans="1:13" ht="26.25">
      <c r="A212" s="46">
        <f>COUNTIFS(B$3:B$1130,B212)</f>
        <v>1</v>
      </c>
      <c r="B212" s="34" t="s">
        <v>372</v>
      </c>
      <c r="C212" s="47">
        <f>IF(ISNA(VLOOKUP(Журналисты!$B212,'10'!$B$2:$C$400,2,0))=TRUE,0,VLOOKUP(Журналисты!$B212,'10'!$B$2:$C$400,2,0))</f>
        <v>0</v>
      </c>
      <c r="D212" s="47">
        <f>IF(ISNA(VLOOKUP(Журналисты!$B212,'11'!$B$2:$C$400,2,0))=TRUE,0,VLOOKUP(Журналисты!$B212,'11'!$B$2:$C$400,2,0))</f>
        <v>0</v>
      </c>
      <c r="E212" s="47">
        <f>IF(ISNA(VLOOKUP(Журналисты!$B212,'12'!$B$2:$C$400,2,0))=TRUE,0,VLOOKUP(Журналисты!$B212,'12'!$B$2:$C$400,2,0))</f>
        <v>31000000</v>
      </c>
      <c r="F212" s="47">
        <f>IF(ISNA(VLOOKUP(Журналисты!$B212,'13'!$B$2:$C$400,2,0))=TRUE,0,VLOOKUP(Журналисты!$B212,'13'!$B$2:$C$400,2,0))</f>
        <v>25600000</v>
      </c>
      <c r="G212" s="47">
        <f>IF(ISNA(VLOOKUP(Журналисты!$B212,'14'!$B$2:$C$400,2,0))=TRUE,0,VLOOKUP(Журналисты!$B212,'14'!$B$2:$C$400,2,0))</f>
        <v>36700000</v>
      </c>
      <c r="H212" s="47">
        <f>IF(ISNA(VLOOKUP(Журналисты!$B212,'15'!$B$2:$C$400,2,0))=TRUE,0,VLOOKUP(Журналисты!$B212,'15'!$B$2:$C$400,2,0))</f>
        <v>0</v>
      </c>
      <c r="I212" s="37">
        <f t="shared" si="14"/>
        <v>93300000</v>
      </c>
      <c r="K212" s="39">
        <f t="shared" si="12"/>
        <v>3</v>
      </c>
      <c r="M212" s="38" t="str">
        <f t="shared" si="13"/>
        <v>Александр Викторович</v>
      </c>
    </row>
    <row r="213" spans="1:13" ht="15">
      <c r="A213" s="46">
        <f>COUNTIFS(B$3:B$1130,B213)</f>
        <v>1</v>
      </c>
      <c r="B213" s="34" t="s">
        <v>720</v>
      </c>
      <c r="C213" s="47">
        <f>IF(ISNA(VLOOKUP(Журналисты!$B213,'10'!$B$2:$C$400,2,0))=TRUE,0,VLOOKUP(Журналисты!$B213,'10'!$B$2:$C$400,2,0))</f>
        <v>0</v>
      </c>
      <c r="D213" s="47">
        <f>IF(ISNA(VLOOKUP(Журналисты!$B213,'11'!$B$2:$C$400,2,0))=TRUE,0,VLOOKUP(Журналисты!$B213,'11'!$B$2:$C$400,2,0))</f>
        <v>0</v>
      </c>
      <c r="E213" s="47">
        <f>IF(ISNA(VLOOKUP(Журналисты!$B213,'12'!$B$2:$C$400,2,0))=TRUE,0,VLOOKUP(Журналисты!$B213,'12'!$B$2:$C$400,2,0))</f>
        <v>0</v>
      </c>
      <c r="F213" s="47">
        <f>IF(ISNA(VLOOKUP(Журналисты!$B213,'13'!$B$2:$C$400,2,0))=TRUE,0,VLOOKUP(Журналисты!$B213,'13'!$B$2:$C$400,2,0))</f>
        <v>0</v>
      </c>
      <c r="G213" s="47">
        <f>IF(ISNA(VLOOKUP(Журналисты!$B213,'14'!$B$2:$C$400,2,0))=TRUE,0,VLOOKUP(Журналисты!$B213,'14'!$B$2:$C$400,2,0))</f>
        <v>33800000</v>
      </c>
      <c r="H213" s="47">
        <f>IF(ISNA(VLOOKUP(Журналисты!$B213,'15'!$B$2:$C$400,2,0))=TRUE,0,VLOOKUP(Журналисты!$B213,'15'!$B$2:$C$400,2,0))</f>
        <v>0</v>
      </c>
      <c r="I213" s="37">
        <f t="shared" si="14"/>
        <v>33800000</v>
      </c>
      <c r="K213" s="39">
        <f t="shared" si="12"/>
        <v>1</v>
      </c>
      <c r="M213" s="38" t="str">
        <f t="shared" si="13"/>
        <v>Sleepy Bear</v>
      </c>
    </row>
    <row r="214" spans="1:13" ht="15">
      <c r="A214" s="46">
        <f>COUNTIFS(B$3:B$1130,B214)</f>
        <v>1</v>
      </c>
      <c r="B214" s="34" t="s">
        <v>392</v>
      </c>
      <c r="C214" s="47">
        <f>IF(ISNA(VLOOKUP(Журналисты!$B214,'10'!$B$2:$C$400,2,0))=TRUE,0,VLOOKUP(Журналисты!$B214,'10'!$B$2:$C$400,2,0))</f>
        <v>0</v>
      </c>
      <c r="D214" s="47">
        <f>IF(ISNA(VLOOKUP(Журналисты!$B214,'11'!$B$2:$C$400,2,0))=TRUE,0,VLOOKUP(Журналисты!$B214,'11'!$B$2:$C$400,2,0))</f>
        <v>0</v>
      </c>
      <c r="E214" s="47">
        <f>IF(ISNA(VLOOKUP(Журналисты!$B214,'12'!$B$2:$C$400,2,0))=TRUE,0,VLOOKUP(Журналисты!$B214,'12'!$B$2:$C$400,2,0))</f>
        <v>18700000</v>
      </c>
      <c r="F214" s="47">
        <f>IF(ISNA(VLOOKUP(Журналисты!$B214,'13'!$B$2:$C$400,2,0))=TRUE,0,VLOOKUP(Журналисты!$B214,'13'!$B$2:$C$400,2,0))</f>
        <v>48400000</v>
      </c>
      <c r="G214" s="47">
        <f>IF(ISNA(VLOOKUP(Журналисты!$B214,'14'!$B$2:$C$400,2,0))=TRUE,0,VLOOKUP(Журналисты!$B214,'14'!$B$2:$C$400,2,0))</f>
        <v>32200000</v>
      </c>
      <c r="H214" s="47">
        <f>IF(ISNA(VLOOKUP(Журналисты!$B214,'15'!$B$2:$C$400,2,0))=TRUE,0,VLOOKUP(Журналисты!$B214,'15'!$B$2:$C$400,2,0))</f>
        <v>0</v>
      </c>
      <c r="I214" s="37">
        <f t="shared" si="14"/>
        <v>99300000</v>
      </c>
      <c r="K214" s="39">
        <f t="shared" si="12"/>
        <v>3</v>
      </c>
      <c r="M214" s="38" t="str">
        <f t="shared" si="13"/>
        <v>Bella</v>
      </c>
    </row>
    <row r="215" spans="1:13" ht="15">
      <c r="A215" s="46">
        <f>COUNTIFS(B$3:B$1130,B215)</f>
        <v>1</v>
      </c>
      <c r="B215" s="34" t="s">
        <v>576</v>
      </c>
      <c r="C215" s="47">
        <f>IF(ISNA(VLOOKUP(Журналисты!$B215,'10'!$B$2:$C$400,2,0))=TRUE,0,VLOOKUP(Журналисты!$B215,'10'!$B$2:$C$400,2,0))</f>
        <v>0</v>
      </c>
      <c r="D215" s="47">
        <f>IF(ISNA(VLOOKUP(Журналисты!$B215,'11'!$B$2:$C$400,2,0))=TRUE,0,VLOOKUP(Журналисты!$B215,'11'!$B$2:$C$400,2,0))</f>
        <v>0</v>
      </c>
      <c r="E215" s="47">
        <f>IF(ISNA(VLOOKUP(Журналисты!$B215,'12'!$B$2:$C$400,2,0))=TRUE,0,VLOOKUP(Журналисты!$B215,'12'!$B$2:$C$400,2,0))</f>
        <v>0</v>
      </c>
      <c r="F215" s="47">
        <f>IF(ISNA(VLOOKUP(Журналисты!$B215,'13'!$B$2:$C$400,2,0))=TRUE,0,VLOOKUP(Журналисты!$B215,'13'!$B$2:$C$400,2,0))</f>
        <v>43000000</v>
      </c>
      <c r="G215" s="47">
        <f>IF(ISNA(VLOOKUP(Журналисты!$B215,'14'!$B$2:$C$400,2,0))=TRUE,0,VLOOKUP(Журналисты!$B215,'14'!$B$2:$C$400,2,0))</f>
        <v>30100000</v>
      </c>
      <c r="H215" s="47">
        <f>IF(ISNA(VLOOKUP(Журналисты!$B215,'15'!$B$2:$C$400,2,0))=TRUE,0,VLOOKUP(Журналисты!$B215,'15'!$B$2:$C$400,2,0))</f>
        <v>0</v>
      </c>
      <c r="I215" s="37">
        <f t="shared" si="14"/>
        <v>73100000</v>
      </c>
      <c r="K215" s="39">
        <f t="shared" si="12"/>
        <v>2</v>
      </c>
      <c r="M215" s="38" t="str">
        <f t="shared" si="13"/>
        <v>Hedonizmbot</v>
      </c>
    </row>
    <row r="216" spans="1:13" ht="15">
      <c r="A216" s="46">
        <f>COUNTIFS(B$3:B$1130,B216)</f>
        <v>1</v>
      </c>
      <c r="B216" s="34" t="s">
        <v>180</v>
      </c>
      <c r="C216" s="47">
        <f>IF(ISNA(VLOOKUP(Журналисты!$B216,'10'!$B$2:$C$400,2,0))=TRUE,0,VLOOKUP(Журналисты!$B216,'10'!$B$2:$C$400,2,0))</f>
        <v>9600000</v>
      </c>
      <c r="D216" s="47">
        <f>IF(ISNA(VLOOKUP(Журналисты!$B216,'11'!$B$2:$C$400,2,0))=TRUE,0,VLOOKUP(Журналисты!$B216,'11'!$B$2:$C$400,2,0))</f>
        <v>9600000</v>
      </c>
      <c r="E216" s="47">
        <f>IF(ISNA(VLOOKUP(Журналисты!$B216,'12'!$B$2:$C$400,2,0))=TRUE,0,VLOOKUP(Журналисты!$B216,'12'!$B$2:$C$400,2,0))</f>
        <v>15000000</v>
      </c>
      <c r="F216" s="47">
        <f>IF(ISNA(VLOOKUP(Журналисты!$B216,'13'!$B$2:$C$400,2,0))=TRUE,0,VLOOKUP(Журналисты!$B216,'13'!$B$2:$C$400,2,0))</f>
        <v>15000000</v>
      </c>
      <c r="G216" s="47">
        <f>IF(ISNA(VLOOKUP(Журналисты!$B216,'14'!$B$2:$C$400,2,0))=TRUE,0,VLOOKUP(Журналисты!$B216,'14'!$B$2:$C$400,2,0))</f>
        <v>30000000</v>
      </c>
      <c r="H216" s="47">
        <f>IF(ISNA(VLOOKUP(Журналисты!$B216,'15'!$B$2:$C$400,2,0))=TRUE,0,VLOOKUP(Журналисты!$B216,'15'!$B$2:$C$400,2,0))</f>
        <v>0</v>
      </c>
      <c r="I216" s="37">
        <f t="shared" si="14"/>
        <v>79200000</v>
      </c>
      <c r="K216" s="39">
        <f t="shared" si="12"/>
        <v>5</v>
      </c>
      <c r="M216" s="38" t="str">
        <f t="shared" si="13"/>
        <v>beepor</v>
      </c>
    </row>
    <row r="217" spans="1:13" ht="15">
      <c r="A217" s="46">
        <f>COUNTIFS(B$3:B$1130,B217)</f>
        <v>1</v>
      </c>
      <c r="B217" s="34" t="s">
        <v>590</v>
      </c>
      <c r="C217" s="47">
        <f>IF(ISNA(VLOOKUP(Журналисты!$B217,'10'!$B$2:$C$400,2,0))=TRUE,0,VLOOKUP(Журналисты!$B217,'10'!$B$2:$C$400,2,0))</f>
        <v>0</v>
      </c>
      <c r="D217" s="47">
        <f>IF(ISNA(VLOOKUP(Журналисты!$B217,'11'!$B$2:$C$400,2,0))=TRUE,0,VLOOKUP(Журналисты!$B217,'11'!$B$2:$C$400,2,0))</f>
        <v>0</v>
      </c>
      <c r="E217" s="47">
        <f>IF(ISNA(VLOOKUP(Журналисты!$B217,'12'!$B$2:$C$400,2,0))=TRUE,0,VLOOKUP(Журналисты!$B217,'12'!$B$2:$C$400,2,0))</f>
        <v>0</v>
      </c>
      <c r="F217" s="47">
        <f>IF(ISNA(VLOOKUP(Журналисты!$B217,'13'!$B$2:$C$400,2,0))=TRUE,0,VLOOKUP(Журналисты!$B217,'13'!$B$2:$C$400,2,0))</f>
        <v>18400000</v>
      </c>
      <c r="G217" s="47">
        <f>IF(ISNA(VLOOKUP(Журналисты!$B217,'14'!$B$2:$C$400,2,0))=TRUE,0,VLOOKUP(Журналисты!$B217,'14'!$B$2:$C$400,2,0))</f>
        <v>29300000</v>
      </c>
      <c r="H217" s="47">
        <f>IF(ISNA(VLOOKUP(Журналисты!$B217,'15'!$B$2:$C$400,2,0))=TRUE,0,VLOOKUP(Журналисты!$B217,'15'!$B$2:$C$400,2,0))</f>
        <v>0</v>
      </c>
      <c r="I217" s="37">
        <f t="shared" si="14"/>
        <v>47700000</v>
      </c>
      <c r="K217" s="39">
        <f t="shared" si="12"/>
        <v>2</v>
      </c>
      <c r="M217" s="38" t="str">
        <f t="shared" si="13"/>
        <v>Well_done</v>
      </c>
    </row>
    <row r="218" spans="1:13" ht="15">
      <c r="A218" s="46">
        <f>COUNTIFS(B$3:B$1130,B218)</f>
        <v>1</v>
      </c>
      <c r="B218" s="34" t="s">
        <v>453</v>
      </c>
      <c r="C218" s="47">
        <f>IF(ISNA(VLOOKUP(Журналисты!$B218,'10'!$B$2:$C$400,2,0))=TRUE,0,VLOOKUP(Журналисты!$B218,'10'!$B$2:$C$400,2,0))</f>
        <v>0</v>
      </c>
      <c r="D218" s="47">
        <f>IF(ISNA(VLOOKUP(Журналисты!$B218,'11'!$B$2:$C$400,2,0))=TRUE,0,VLOOKUP(Журналисты!$B218,'11'!$B$2:$C$400,2,0))</f>
        <v>0</v>
      </c>
      <c r="E218" s="47">
        <f>IF(ISNA(VLOOKUP(Журналисты!$B218,'12'!$B$2:$C$400,2,0))=TRUE,0,VLOOKUP(Журналисты!$B218,'12'!$B$2:$C$400,2,0))</f>
        <v>7800000</v>
      </c>
      <c r="F218" s="47">
        <f>IF(ISNA(VLOOKUP(Журналисты!$B218,'13'!$B$2:$C$400,2,0))=TRUE,0,VLOOKUP(Журналисты!$B218,'13'!$B$2:$C$400,2,0))</f>
        <v>0</v>
      </c>
      <c r="G218" s="47">
        <f>IF(ISNA(VLOOKUP(Журналисты!$B218,'14'!$B$2:$C$400,2,0))=TRUE,0,VLOOKUP(Журналисты!$B218,'14'!$B$2:$C$400,2,0))</f>
        <v>28800000</v>
      </c>
      <c r="H218" s="47">
        <f>IF(ISNA(VLOOKUP(Журналисты!$B218,'15'!$B$2:$C$400,2,0))=TRUE,0,VLOOKUP(Журналисты!$B218,'15'!$B$2:$C$400,2,0))</f>
        <v>0</v>
      </c>
      <c r="I218" s="37">
        <f t="shared" si="14"/>
        <v>36600000</v>
      </c>
      <c r="K218" s="39">
        <f t="shared" si="12"/>
        <v>2</v>
      </c>
      <c r="M218" s="38" t="str">
        <f t="shared" si="13"/>
        <v>Знак</v>
      </c>
    </row>
    <row r="219" spans="1:13" ht="15">
      <c r="A219" s="46">
        <f>COUNTIFS(B$3:B$1130,B219)</f>
        <v>1</v>
      </c>
      <c r="B219" s="34" t="s">
        <v>146</v>
      </c>
      <c r="C219" s="47">
        <f>IF(ISNA(VLOOKUP(Журналисты!$B219,'10'!$B$2:$C$400,2,0))=TRUE,0,VLOOKUP(Журналисты!$B219,'10'!$B$2:$C$400,2,0))</f>
        <v>13000000</v>
      </c>
      <c r="D219" s="47">
        <f>IF(ISNA(VLOOKUP(Журналисты!$B219,'11'!$B$2:$C$400,2,0))=TRUE,0,VLOOKUP(Журналисты!$B219,'11'!$B$2:$C$400,2,0))</f>
        <v>13000000</v>
      </c>
      <c r="E219" s="47">
        <f>IF(ISNA(VLOOKUP(Журналисты!$B219,'12'!$B$2:$C$400,2,0))=TRUE,0,VLOOKUP(Журналисты!$B219,'12'!$B$2:$C$400,2,0))</f>
        <v>29700000</v>
      </c>
      <c r="F219" s="47">
        <f>IF(ISNA(VLOOKUP(Журналисты!$B219,'13'!$B$2:$C$400,2,0))=TRUE,0,VLOOKUP(Журналисты!$B219,'13'!$B$2:$C$400,2,0))</f>
        <v>5200000</v>
      </c>
      <c r="G219" s="47">
        <f>IF(ISNA(VLOOKUP(Журналисты!$B219,'14'!$B$2:$C$400,2,0))=TRUE,0,VLOOKUP(Журналисты!$B219,'14'!$B$2:$C$400,2,0))</f>
        <v>28500000</v>
      </c>
      <c r="H219" s="47">
        <f>IF(ISNA(VLOOKUP(Журналисты!$B219,'15'!$B$2:$C$400,2,0))=TRUE,0,VLOOKUP(Журналисты!$B219,'15'!$B$2:$C$400,2,0))</f>
        <v>0</v>
      </c>
      <c r="I219" s="37">
        <f t="shared" si="14"/>
        <v>89400000</v>
      </c>
      <c r="K219" s="39">
        <f t="shared" si="12"/>
        <v>5</v>
      </c>
      <c r="M219" s="38" t="str">
        <f t="shared" si="13"/>
        <v>Redginald</v>
      </c>
    </row>
    <row r="220" spans="1:13" ht="15">
      <c r="A220" s="46">
        <f>COUNTIFS(B$3:B$1130,B220)</f>
        <v>1</v>
      </c>
      <c r="B220" s="34" t="s">
        <v>25</v>
      </c>
      <c r="C220" s="47">
        <f>IF(ISNA(VLOOKUP(Журналисты!$B220,'10'!$B$2:$C$400,2,0))=TRUE,0,VLOOKUP(Журналисты!$B220,'10'!$B$2:$C$400,2,0))</f>
        <v>49400000</v>
      </c>
      <c r="D220" s="47">
        <f>IF(ISNA(VLOOKUP(Журналисты!$B220,'11'!$B$2:$C$400,2,0))=TRUE,0,VLOOKUP(Журналисты!$B220,'11'!$B$2:$C$400,2,0))</f>
        <v>49400000</v>
      </c>
      <c r="E220" s="47">
        <f>IF(ISNA(VLOOKUP(Журналисты!$B220,'12'!$B$2:$C$400,2,0))=TRUE,0,VLOOKUP(Журналисты!$B220,'12'!$B$2:$C$400,2,0))</f>
        <v>7000000</v>
      </c>
      <c r="F220" s="47">
        <f>IF(ISNA(VLOOKUP(Журналисты!$B220,'13'!$B$2:$C$400,2,0))=TRUE,0,VLOOKUP(Журналисты!$B220,'13'!$B$2:$C$400,2,0))</f>
        <v>48400000</v>
      </c>
      <c r="G220" s="47">
        <f>IF(ISNA(VLOOKUP(Журналисты!$B220,'14'!$B$2:$C$400,2,0))=TRUE,0,VLOOKUP(Журналисты!$B220,'14'!$B$2:$C$400,2,0))</f>
        <v>28500000</v>
      </c>
      <c r="H220" s="47">
        <f>IF(ISNA(VLOOKUP(Журналисты!$B220,'15'!$B$2:$C$400,2,0))=TRUE,0,VLOOKUP(Журналисты!$B220,'15'!$B$2:$C$400,2,0))</f>
        <v>0</v>
      </c>
      <c r="I220" s="37">
        <f t="shared" si="14"/>
        <v>182700000</v>
      </c>
      <c r="K220" s="39">
        <f t="shared" si="12"/>
        <v>5</v>
      </c>
      <c r="M220" s="38" t="str">
        <f t="shared" si="13"/>
        <v>MAG-UR</v>
      </c>
    </row>
    <row r="221" spans="1:13" ht="15">
      <c r="A221" s="46">
        <f>COUNTIFS(B$3:B$1130,B221)</f>
        <v>1</v>
      </c>
      <c r="B221" s="34" t="s">
        <v>244</v>
      </c>
      <c r="C221" s="47">
        <f>IF(ISNA(VLOOKUP(Журналисты!$B221,'10'!$B$2:$C$400,2,0))=TRUE,0,VLOOKUP(Журналисты!$B221,'10'!$B$2:$C$400,2,0))</f>
        <v>4200000</v>
      </c>
      <c r="D221" s="47">
        <f>IF(ISNA(VLOOKUP(Журналисты!$B221,'11'!$B$2:$C$400,2,0))=TRUE,0,VLOOKUP(Журналисты!$B221,'11'!$B$2:$C$400,2,0))</f>
        <v>4500000</v>
      </c>
      <c r="E221" s="47">
        <f>IF(ISNA(VLOOKUP(Журналисты!$B221,'12'!$B$2:$C$400,2,0))=TRUE,0,VLOOKUP(Журналисты!$B221,'12'!$B$2:$C$400,2,0))</f>
        <v>35200000</v>
      </c>
      <c r="F221" s="47">
        <f>IF(ISNA(VLOOKUP(Журналисты!$B221,'13'!$B$2:$C$400,2,0))=TRUE,0,VLOOKUP(Журналисты!$B221,'13'!$B$2:$C$400,2,0))</f>
        <v>1000000</v>
      </c>
      <c r="G221" s="47">
        <f>IF(ISNA(VLOOKUP(Журналисты!$B221,'14'!$B$2:$C$400,2,0))=TRUE,0,VLOOKUP(Журналисты!$B221,'14'!$B$2:$C$400,2,0))</f>
        <v>27300000</v>
      </c>
      <c r="H221" s="47">
        <f>IF(ISNA(VLOOKUP(Журналисты!$B221,'15'!$B$2:$C$400,2,0))=TRUE,0,VLOOKUP(Журналисты!$B221,'15'!$B$2:$C$400,2,0))</f>
        <v>0</v>
      </c>
      <c r="I221" s="37">
        <f t="shared" si="14"/>
        <v>72200000</v>
      </c>
      <c r="K221" s="39">
        <f t="shared" si="12"/>
        <v>5</v>
      </c>
      <c r="M221" s="38" t="str">
        <f t="shared" si="13"/>
        <v>del najo</v>
      </c>
    </row>
    <row r="222" spans="1:13" ht="15">
      <c r="A222" s="46">
        <f>COUNTIFS(B$3:B$1130,B222)</f>
        <v>1</v>
      </c>
      <c r="B222" s="34" t="s">
        <v>722</v>
      </c>
      <c r="C222" s="47">
        <f>IF(ISNA(VLOOKUP(Журналисты!$B222,'10'!$B$2:$C$400,2,0))=TRUE,0,VLOOKUP(Журналисты!$B222,'10'!$B$2:$C$400,2,0))</f>
        <v>0</v>
      </c>
      <c r="D222" s="47">
        <f>IF(ISNA(VLOOKUP(Журналисты!$B222,'11'!$B$2:$C$400,2,0))=TRUE,0,VLOOKUP(Журналисты!$B222,'11'!$B$2:$C$400,2,0))</f>
        <v>0</v>
      </c>
      <c r="E222" s="47">
        <f>IF(ISNA(VLOOKUP(Журналисты!$B222,'12'!$B$2:$C$400,2,0))=TRUE,0,VLOOKUP(Журналисты!$B222,'12'!$B$2:$C$400,2,0))</f>
        <v>0</v>
      </c>
      <c r="F222" s="47">
        <f>IF(ISNA(VLOOKUP(Журналисты!$B222,'13'!$B$2:$C$400,2,0))=TRUE,0,VLOOKUP(Журналисты!$B222,'13'!$B$2:$C$400,2,0))</f>
        <v>0</v>
      </c>
      <c r="G222" s="47">
        <f>IF(ISNA(VLOOKUP(Журналисты!$B222,'14'!$B$2:$C$400,2,0))=TRUE,0,VLOOKUP(Журналисты!$B222,'14'!$B$2:$C$400,2,0))</f>
        <v>26400000</v>
      </c>
      <c r="H222" s="47">
        <f>IF(ISNA(VLOOKUP(Журналисты!$B222,'15'!$B$2:$C$400,2,0))=TRUE,0,VLOOKUP(Журналисты!$B222,'15'!$B$2:$C$400,2,0))</f>
        <v>0</v>
      </c>
      <c r="I222" s="37">
        <f t="shared" si="14"/>
        <v>26400000</v>
      </c>
      <c r="K222" s="39">
        <f t="shared" si="12"/>
        <v>1</v>
      </c>
      <c r="M222" s="38" t="str">
        <f t="shared" si="13"/>
        <v>IZLogy</v>
      </c>
    </row>
    <row r="223" spans="1:13" ht="15">
      <c r="A223" s="46">
        <f>COUNTIFS(B$3:B$1130,B223)</f>
        <v>1</v>
      </c>
      <c r="B223" s="34" t="s">
        <v>723</v>
      </c>
      <c r="C223" s="47">
        <f>IF(ISNA(VLOOKUP(Журналисты!$B223,'10'!$B$2:$C$400,2,0))=TRUE,0,VLOOKUP(Журналисты!$B223,'10'!$B$2:$C$400,2,0))</f>
        <v>0</v>
      </c>
      <c r="D223" s="47">
        <f>IF(ISNA(VLOOKUP(Журналисты!$B223,'11'!$B$2:$C$400,2,0))=TRUE,0,VLOOKUP(Журналисты!$B223,'11'!$B$2:$C$400,2,0))</f>
        <v>0</v>
      </c>
      <c r="E223" s="47">
        <f>IF(ISNA(VLOOKUP(Журналисты!$B223,'12'!$B$2:$C$400,2,0))=TRUE,0,VLOOKUP(Журналисты!$B223,'12'!$B$2:$C$400,2,0))</f>
        <v>0</v>
      </c>
      <c r="F223" s="47">
        <f>IF(ISNA(VLOOKUP(Журналисты!$B223,'13'!$B$2:$C$400,2,0))=TRUE,0,VLOOKUP(Журналисты!$B223,'13'!$B$2:$C$400,2,0))</f>
        <v>0</v>
      </c>
      <c r="G223" s="47">
        <f>IF(ISNA(VLOOKUP(Журналисты!$B223,'14'!$B$2:$C$400,2,0))=TRUE,0,VLOOKUP(Журналисты!$B223,'14'!$B$2:$C$400,2,0))</f>
        <v>26200000</v>
      </c>
      <c r="H223" s="47">
        <f>IF(ISNA(VLOOKUP(Журналисты!$B223,'15'!$B$2:$C$400,2,0))=TRUE,0,VLOOKUP(Журналисты!$B223,'15'!$B$2:$C$400,2,0))</f>
        <v>0</v>
      </c>
      <c r="I223" s="37">
        <f t="shared" si="14"/>
        <v>26200000</v>
      </c>
      <c r="K223" s="39">
        <f t="shared" si="12"/>
        <v>1</v>
      </c>
      <c r="M223" s="38" t="str">
        <f t="shared" si="13"/>
        <v>oettingen</v>
      </c>
    </row>
    <row r="224" spans="1:13" ht="15">
      <c r="A224" s="46">
        <f>COUNTIFS(B$3:B$1130,B224)</f>
        <v>1</v>
      </c>
      <c r="B224" s="34" t="s">
        <v>505</v>
      </c>
      <c r="C224" s="47">
        <f>IF(ISNA(VLOOKUP(Журналисты!$B224,'10'!$B$2:$C$400,2,0))=TRUE,0,VLOOKUP(Журналисты!$B224,'10'!$B$2:$C$400,2,0))</f>
        <v>0</v>
      </c>
      <c r="D224" s="47">
        <f>IF(ISNA(VLOOKUP(Журналисты!$B224,'11'!$B$2:$C$400,2,0))=TRUE,0,VLOOKUP(Журналисты!$B224,'11'!$B$2:$C$400,2,0))</f>
        <v>0</v>
      </c>
      <c r="E224" s="47">
        <f>IF(ISNA(VLOOKUP(Журналисты!$B224,'12'!$B$2:$C$400,2,0))=TRUE,0,VLOOKUP(Журналисты!$B224,'12'!$B$2:$C$400,2,0))</f>
        <v>3400000</v>
      </c>
      <c r="F224" s="47">
        <f>IF(ISNA(VLOOKUP(Журналисты!$B224,'13'!$B$2:$C$400,2,0))=TRUE,0,VLOOKUP(Журналисты!$B224,'13'!$B$2:$C$400,2,0))</f>
        <v>0</v>
      </c>
      <c r="G224" s="47">
        <f>IF(ISNA(VLOOKUP(Журналисты!$B224,'14'!$B$2:$C$400,2,0))=TRUE,0,VLOOKUP(Журналисты!$B224,'14'!$B$2:$C$400,2,0))</f>
        <v>24600000</v>
      </c>
      <c r="H224" s="47">
        <f>IF(ISNA(VLOOKUP(Журналисты!$B224,'15'!$B$2:$C$400,2,0))=TRUE,0,VLOOKUP(Журналисты!$B224,'15'!$B$2:$C$400,2,0))</f>
        <v>0</v>
      </c>
      <c r="I224" s="37">
        <f t="shared" si="14"/>
        <v>28000000</v>
      </c>
      <c r="K224" s="39">
        <f t="shared" si="12"/>
        <v>2</v>
      </c>
      <c r="M224" s="38" t="str">
        <f t="shared" si="13"/>
        <v>Guns75</v>
      </c>
    </row>
    <row r="225" spans="1:13" ht="15">
      <c r="A225" s="46">
        <f>COUNTIFS(B$3:B$1130,B225)</f>
        <v>1</v>
      </c>
      <c r="B225" s="34" t="s">
        <v>409</v>
      </c>
      <c r="C225" s="47">
        <f>IF(ISNA(VLOOKUP(Журналисты!$B225,'10'!$B$2:$C$400,2,0))=TRUE,0,VLOOKUP(Журналисты!$B225,'10'!$B$2:$C$400,2,0))</f>
        <v>0</v>
      </c>
      <c r="D225" s="47">
        <f>IF(ISNA(VLOOKUP(Журналисты!$B225,'11'!$B$2:$C$400,2,0))=TRUE,0,VLOOKUP(Журналисты!$B225,'11'!$B$2:$C$400,2,0))</f>
        <v>0</v>
      </c>
      <c r="E225" s="47">
        <f>IF(ISNA(VLOOKUP(Журналисты!$B225,'12'!$B$2:$C$400,2,0))=TRUE,0,VLOOKUP(Журналисты!$B225,'12'!$B$2:$C$400,2,0))</f>
        <v>15300000</v>
      </c>
      <c r="F225" s="47">
        <f>IF(ISNA(VLOOKUP(Журналисты!$B225,'13'!$B$2:$C$400,2,0))=TRUE,0,VLOOKUP(Журналисты!$B225,'13'!$B$2:$C$400,2,0))</f>
        <v>4800000</v>
      </c>
      <c r="G225" s="47">
        <f>IF(ISNA(VLOOKUP(Журналисты!$B225,'14'!$B$2:$C$400,2,0))=TRUE,0,VLOOKUP(Журналисты!$B225,'14'!$B$2:$C$400,2,0))</f>
        <v>24600000</v>
      </c>
      <c r="H225" s="47">
        <f>IF(ISNA(VLOOKUP(Журналисты!$B225,'15'!$B$2:$C$400,2,0))=TRUE,0,VLOOKUP(Журналисты!$B225,'15'!$B$2:$C$400,2,0))</f>
        <v>0</v>
      </c>
      <c r="I225" s="37">
        <f t="shared" si="14"/>
        <v>44700000</v>
      </c>
      <c r="K225" s="39">
        <f t="shared" si="12"/>
        <v>3</v>
      </c>
      <c r="M225" s="38" t="str">
        <f t="shared" si="13"/>
        <v>Daijin</v>
      </c>
    </row>
    <row r="226" spans="1:13" ht="15">
      <c r="A226" s="46">
        <f>COUNTIFS(B$3:B$1130,B226)</f>
        <v>1</v>
      </c>
      <c r="B226" s="34" t="s">
        <v>725</v>
      </c>
      <c r="C226" s="47">
        <f>IF(ISNA(VLOOKUP(Журналисты!$B226,'10'!$B$2:$C$400,2,0))=TRUE,0,VLOOKUP(Журналисты!$B226,'10'!$B$2:$C$400,2,0))</f>
        <v>0</v>
      </c>
      <c r="D226" s="47">
        <f>IF(ISNA(VLOOKUP(Журналисты!$B226,'11'!$B$2:$C$400,2,0))=TRUE,0,VLOOKUP(Журналисты!$B226,'11'!$B$2:$C$400,2,0))</f>
        <v>0</v>
      </c>
      <c r="E226" s="47">
        <f>IF(ISNA(VLOOKUP(Журналисты!$B226,'12'!$B$2:$C$400,2,0))=TRUE,0,VLOOKUP(Журналисты!$B226,'12'!$B$2:$C$400,2,0))</f>
        <v>0</v>
      </c>
      <c r="F226" s="47">
        <f>IF(ISNA(VLOOKUP(Журналисты!$B226,'13'!$B$2:$C$400,2,0))=TRUE,0,VLOOKUP(Журналисты!$B226,'13'!$B$2:$C$400,2,0))</f>
        <v>0</v>
      </c>
      <c r="G226" s="47">
        <f>IF(ISNA(VLOOKUP(Журналисты!$B226,'14'!$B$2:$C$400,2,0))=TRUE,0,VLOOKUP(Журналисты!$B226,'14'!$B$2:$C$400,2,0))</f>
        <v>24000000</v>
      </c>
      <c r="H226" s="47">
        <f>IF(ISNA(VLOOKUP(Журналисты!$B226,'15'!$B$2:$C$400,2,0))=TRUE,0,VLOOKUP(Журналисты!$B226,'15'!$B$2:$C$400,2,0))</f>
        <v>0</v>
      </c>
      <c r="I226" s="37">
        <f t="shared" si="14"/>
        <v>24000000</v>
      </c>
      <c r="K226" s="39">
        <f t="shared" si="12"/>
        <v>1</v>
      </c>
      <c r="M226" s="38" t="str">
        <f t="shared" si="13"/>
        <v>Dr Fifer</v>
      </c>
    </row>
    <row r="227" spans="1:13" ht="15">
      <c r="A227" s="46">
        <f>COUNTIFS(B$3:B$1130,B227)</f>
        <v>1</v>
      </c>
      <c r="B227" s="34" t="s">
        <v>471</v>
      </c>
      <c r="C227" s="47">
        <f>IF(ISNA(VLOOKUP(Журналисты!$B227,'10'!$B$2:$C$400,2,0))=TRUE,0,VLOOKUP(Журналисты!$B227,'10'!$B$2:$C$400,2,0))</f>
        <v>45800000</v>
      </c>
      <c r="D227" s="47">
        <f>IF(ISNA(VLOOKUP(Журналисты!$B227,'11'!$B$2:$C$400,2,0))=TRUE,0,VLOOKUP(Журналисты!$B227,'11'!$B$2:$C$400,2,0))</f>
        <v>45800000</v>
      </c>
      <c r="E227" s="47">
        <f>IF(ISNA(VLOOKUP(Журналисты!$B227,'12'!$B$2:$C$400,2,0))=TRUE,0,VLOOKUP(Журналисты!$B227,'12'!$B$2:$C$400,2,0))</f>
        <v>6200000</v>
      </c>
      <c r="F227" s="47">
        <f>IF(ISNA(VLOOKUP(Журналисты!$B227,'13'!$B$2:$C$400,2,0))=TRUE,0,VLOOKUP(Журналисты!$B227,'13'!$B$2:$C$400,2,0))</f>
        <v>43800000</v>
      </c>
      <c r="G227" s="47">
        <f>IF(ISNA(VLOOKUP(Журналисты!$B227,'14'!$B$2:$C$400,2,0))=TRUE,0,VLOOKUP(Журналисты!$B227,'14'!$B$2:$C$400,2,0))</f>
        <v>23100000</v>
      </c>
      <c r="H227" s="47">
        <f>IF(ISNA(VLOOKUP(Журналисты!$B227,'15'!$B$2:$C$400,2,0))=TRUE,0,VLOOKUP(Журналисты!$B227,'15'!$B$2:$C$400,2,0))</f>
        <v>0</v>
      </c>
      <c r="I227" s="37">
        <f t="shared" si="14"/>
        <v>164700000</v>
      </c>
      <c r="K227" s="39">
        <f t="shared" si="12"/>
        <v>5</v>
      </c>
      <c r="M227" s="38" t="str">
        <f t="shared" si="13"/>
        <v>autt</v>
      </c>
    </row>
    <row r="228" spans="1:13" ht="15">
      <c r="A228" s="46">
        <f>COUNTIFS(B$3:B$1130,B228)</f>
        <v>1</v>
      </c>
      <c r="B228" s="34" t="s">
        <v>352</v>
      </c>
      <c r="C228" s="47">
        <f>IF(ISNA(VLOOKUP(Журналисты!$B228,'10'!$B$2:$C$400,2,0))=TRUE,0,VLOOKUP(Журналисты!$B228,'10'!$B$2:$C$400,2,0))</f>
        <v>0</v>
      </c>
      <c r="D228" s="47">
        <f>IF(ISNA(VLOOKUP(Журналисты!$B228,'11'!$B$2:$C$400,2,0))=TRUE,0,VLOOKUP(Журналисты!$B228,'11'!$B$2:$C$400,2,0))</f>
        <v>0</v>
      </c>
      <c r="E228" s="47">
        <f>IF(ISNA(VLOOKUP(Журналисты!$B228,'12'!$B$2:$C$400,2,0))=TRUE,0,VLOOKUP(Журналисты!$B228,'12'!$B$2:$C$400,2,0))</f>
        <v>54100000</v>
      </c>
      <c r="F228" s="47">
        <f>IF(ISNA(VLOOKUP(Журналисты!$B228,'13'!$B$2:$C$400,2,0))=TRUE,0,VLOOKUP(Журналисты!$B228,'13'!$B$2:$C$400,2,0))</f>
        <v>0</v>
      </c>
      <c r="G228" s="47">
        <f>IF(ISNA(VLOOKUP(Журналисты!$B228,'14'!$B$2:$C$400,2,0))=TRUE,0,VLOOKUP(Журналисты!$B228,'14'!$B$2:$C$400,2,0))</f>
        <v>20800000</v>
      </c>
      <c r="H228" s="47">
        <f>IF(ISNA(VLOOKUP(Журналисты!$B228,'15'!$B$2:$C$400,2,0))=TRUE,0,VLOOKUP(Журналисты!$B228,'15'!$B$2:$C$400,2,0))</f>
        <v>0</v>
      </c>
      <c r="I228" s="37">
        <f t="shared" si="14"/>
        <v>74900000</v>
      </c>
      <c r="K228" s="39">
        <f t="shared" si="12"/>
        <v>2</v>
      </c>
      <c r="M228" s="38" t="str">
        <f t="shared" si="13"/>
        <v>Kostromi4</v>
      </c>
    </row>
    <row r="229" spans="1:13" ht="15">
      <c r="A229" s="46">
        <f>COUNTIFS(B$3:B$1130,B229)</f>
        <v>1</v>
      </c>
      <c r="B229" s="34" t="s">
        <v>728</v>
      </c>
      <c r="C229" s="47">
        <f>IF(ISNA(VLOOKUP(Журналисты!$B229,'10'!$B$2:$C$400,2,0))=TRUE,0,VLOOKUP(Журналисты!$B229,'10'!$B$2:$C$400,2,0))</f>
        <v>0</v>
      </c>
      <c r="D229" s="47">
        <f>IF(ISNA(VLOOKUP(Журналисты!$B229,'11'!$B$2:$C$400,2,0))=TRUE,0,VLOOKUP(Журналисты!$B229,'11'!$B$2:$C$400,2,0))</f>
        <v>0</v>
      </c>
      <c r="E229" s="47">
        <f>IF(ISNA(VLOOKUP(Журналисты!$B229,'12'!$B$2:$C$400,2,0))=TRUE,0,VLOOKUP(Журналисты!$B229,'12'!$B$2:$C$400,2,0))</f>
        <v>0</v>
      </c>
      <c r="F229" s="47">
        <f>IF(ISNA(VLOOKUP(Журналисты!$B229,'13'!$B$2:$C$400,2,0))=TRUE,0,VLOOKUP(Журналисты!$B229,'13'!$B$2:$C$400,2,0))</f>
        <v>0</v>
      </c>
      <c r="G229" s="47">
        <f>IF(ISNA(VLOOKUP(Журналисты!$B229,'14'!$B$2:$C$400,2,0))=TRUE,0,VLOOKUP(Журналисты!$B229,'14'!$B$2:$C$400,2,0))</f>
        <v>20700000</v>
      </c>
      <c r="H229" s="47">
        <f>IF(ISNA(VLOOKUP(Журналисты!$B229,'15'!$B$2:$C$400,2,0))=TRUE,0,VLOOKUP(Журналисты!$B229,'15'!$B$2:$C$400,2,0))</f>
        <v>0</v>
      </c>
      <c r="I229" s="37">
        <f t="shared" si="14"/>
        <v>20700000</v>
      </c>
      <c r="K229" s="39">
        <f t="shared" si="12"/>
        <v>1</v>
      </c>
      <c r="M229" s="38" t="str">
        <f t="shared" si="13"/>
        <v>sramos</v>
      </c>
    </row>
    <row r="230" spans="1:13" ht="15">
      <c r="A230" s="46">
        <f>COUNTIFS(B$3:B$1130,B230)</f>
        <v>1</v>
      </c>
      <c r="B230" s="34" t="s">
        <v>91</v>
      </c>
      <c r="C230" s="47">
        <f>IF(ISNA(VLOOKUP(Журналисты!$B230,'10'!$B$2:$C$400,2,0))=TRUE,0,VLOOKUP(Журналисты!$B230,'10'!$B$2:$C$400,2,0))</f>
        <v>24100000</v>
      </c>
      <c r="D230" s="47">
        <f>IF(ISNA(VLOOKUP(Журналисты!$B230,'11'!$B$2:$C$400,2,0))=TRUE,0,VLOOKUP(Журналисты!$B230,'11'!$B$2:$C$400,2,0))</f>
        <v>24100000</v>
      </c>
      <c r="E230" s="47">
        <f>IF(ISNA(VLOOKUP(Журналисты!$B230,'12'!$B$2:$C$400,2,0))=TRUE,0,VLOOKUP(Журналисты!$B230,'12'!$B$2:$C$400,2,0))</f>
        <v>0</v>
      </c>
      <c r="F230" s="47">
        <f>IF(ISNA(VLOOKUP(Журналисты!$B230,'13'!$B$2:$C$400,2,0))=TRUE,0,VLOOKUP(Журналисты!$B230,'13'!$B$2:$C$400,2,0))</f>
        <v>2000000</v>
      </c>
      <c r="G230" s="47">
        <f>IF(ISNA(VLOOKUP(Журналисты!$B230,'14'!$B$2:$C$400,2,0))=TRUE,0,VLOOKUP(Журналисты!$B230,'14'!$B$2:$C$400,2,0))</f>
        <v>19300000</v>
      </c>
      <c r="H230" s="47">
        <f>IF(ISNA(VLOOKUP(Журналисты!$B230,'15'!$B$2:$C$400,2,0))=TRUE,0,VLOOKUP(Журналисты!$B230,'15'!$B$2:$C$400,2,0))</f>
        <v>0</v>
      </c>
      <c r="I230" s="37">
        <f t="shared" si="14"/>
        <v>69500000</v>
      </c>
      <c r="K230" s="39">
        <f t="shared" si="12"/>
        <v>4</v>
      </c>
      <c r="M230" s="38" t="str">
        <f t="shared" si="13"/>
        <v>Ellips</v>
      </c>
    </row>
    <row r="231" spans="1:13" ht="15">
      <c r="A231" s="46">
        <f>COUNTIFS(B$3:B$1130,B231)</f>
        <v>1</v>
      </c>
      <c r="B231" s="34" t="s">
        <v>729</v>
      </c>
      <c r="C231" s="47">
        <f>IF(ISNA(VLOOKUP(Журналисты!$B231,'10'!$B$2:$C$400,2,0))=TRUE,0,VLOOKUP(Журналисты!$B231,'10'!$B$2:$C$400,2,0))</f>
        <v>0</v>
      </c>
      <c r="D231" s="47">
        <f>IF(ISNA(VLOOKUP(Журналисты!$B231,'11'!$B$2:$C$400,2,0))=TRUE,0,VLOOKUP(Журналисты!$B231,'11'!$B$2:$C$400,2,0))</f>
        <v>0</v>
      </c>
      <c r="E231" s="47">
        <f>IF(ISNA(VLOOKUP(Журналисты!$B231,'12'!$B$2:$C$400,2,0))=TRUE,0,VLOOKUP(Журналисты!$B231,'12'!$B$2:$C$400,2,0))</f>
        <v>0</v>
      </c>
      <c r="F231" s="47">
        <f>IF(ISNA(VLOOKUP(Журналисты!$B231,'13'!$B$2:$C$400,2,0))=TRUE,0,VLOOKUP(Журналисты!$B231,'13'!$B$2:$C$400,2,0))</f>
        <v>0</v>
      </c>
      <c r="G231" s="47">
        <f>IF(ISNA(VLOOKUP(Журналисты!$B231,'14'!$B$2:$C$400,2,0))=TRUE,0,VLOOKUP(Журналисты!$B231,'14'!$B$2:$C$400,2,0))</f>
        <v>19100000</v>
      </c>
      <c r="H231" s="47">
        <f>IF(ISNA(VLOOKUP(Журналисты!$B231,'15'!$B$2:$C$400,2,0))=TRUE,0,VLOOKUP(Журналисты!$B231,'15'!$B$2:$C$400,2,0))</f>
        <v>0</v>
      </c>
      <c r="I231" s="37">
        <f t="shared" si="14"/>
        <v>19100000</v>
      </c>
      <c r="K231" s="39">
        <f t="shared" si="12"/>
        <v>1</v>
      </c>
      <c r="M231" s="38" t="str">
        <f t="shared" si="13"/>
        <v>Martusia</v>
      </c>
    </row>
    <row r="232" spans="1:13" ht="15">
      <c r="A232" s="46">
        <f>COUNTIFS(B$3:B$1130,B232)</f>
        <v>1</v>
      </c>
      <c r="B232" s="34" t="s">
        <v>730</v>
      </c>
      <c r="C232" s="47">
        <f>IF(ISNA(VLOOKUP(Журналисты!$B232,'10'!$B$2:$C$400,2,0))=TRUE,0,VLOOKUP(Журналисты!$B232,'10'!$B$2:$C$400,2,0))</f>
        <v>0</v>
      </c>
      <c r="D232" s="47">
        <f>IF(ISNA(VLOOKUP(Журналисты!$B232,'11'!$B$2:$C$400,2,0))=TRUE,0,VLOOKUP(Журналисты!$B232,'11'!$B$2:$C$400,2,0))</f>
        <v>0</v>
      </c>
      <c r="E232" s="47">
        <f>IF(ISNA(VLOOKUP(Журналисты!$B232,'12'!$B$2:$C$400,2,0))=TRUE,0,VLOOKUP(Журналисты!$B232,'12'!$B$2:$C$400,2,0))</f>
        <v>0</v>
      </c>
      <c r="F232" s="47">
        <f>IF(ISNA(VLOOKUP(Журналисты!$B232,'13'!$B$2:$C$400,2,0))=TRUE,0,VLOOKUP(Журналисты!$B232,'13'!$B$2:$C$400,2,0))</f>
        <v>0</v>
      </c>
      <c r="G232" s="47">
        <f>IF(ISNA(VLOOKUP(Журналисты!$B232,'14'!$B$2:$C$400,2,0))=TRUE,0,VLOOKUP(Журналисты!$B232,'14'!$B$2:$C$400,2,0))</f>
        <v>17700000</v>
      </c>
      <c r="H232" s="47">
        <f>IF(ISNA(VLOOKUP(Журналисты!$B232,'15'!$B$2:$C$400,2,0))=TRUE,0,VLOOKUP(Журналисты!$B232,'15'!$B$2:$C$400,2,0))</f>
        <v>0</v>
      </c>
      <c r="I232" s="37">
        <f t="shared" si="14"/>
        <v>17700000</v>
      </c>
      <c r="K232" s="39">
        <f t="shared" si="12"/>
        <v>1</v>
      </c>
      <c r="M232" s="38" t="str">
        <f t="shared" si="13"/>
        <v>Andrus_</v>
      </c>
    </row>
    <row r="233" spans="1:13" ht="15">
      <c r="A233" s="46">
        <f>COUNTIFS(B$3:B$1130,B233)</f>
        <v>1</v>
      </c>
      <c r="B233" s="34" t="s">
        <v>691</v>
      </c>
      <c r="C233" s="47">
        <f>IF(ISNA(VLOOKUP(Журналисты!$B233,'10'!$B$2:$C$400,2,0))=TRUE,0,VLOOKUP(Журналисты!$B233,'10'!$B$2:$C$400,2,0))</f>
        <v>0</v>
      </c>
      <c r="D233" s="47">
        <f>IF(ISNA(VLOOKUP(Журналисты!$B233,'11'!$B$2:$C$400,2,0))=TRUE,0,VLOOKUP(Журналисты!$B233,'11'!$B$2:$C$400,2,0))</f>
        <v>0</v>
      </c>
      <c r="E233" s="47">
        <f>IF(ISNA(VLOOKUP(Журналисты!$B233,'12'!$B$2:$C$400,2,0))=TRUE,0,VLOOKUP(Журналисты!$B233,'12'!$B$2:$C$400,2,0))</f>
        <v>0</v>
      </c>
      <c r="F233" s="47">
        <f>IF(ISNA(VLOOKUP(Журналисты!$B233,'13'!$B$2:$C$400,2,0))=TRUE,0,VLOOKUP(Журналисты!$B233,'13'!$B$2:$C$400,2,0))</f>
        <v>1100000</v>
      </c>
      <c r="G233" s="47">
        <f>IF(ISNA(VLOOKUP(Журналисты!$B233,'14'!$B$2:$C$400,2,0))=TRUE,0,VLOOKUP(Журналисты!$B233,'14'!$B$2:$C$400,2,0))</f>
        <v>17700000</v>
      </c>
      <c r="H233" s="47">
        <f>IF(ISNA(VLOOKUP(Журналисты!$B233,'15'!$B$2:$C$400,2,0))=TRUE,0,VLOOKUP(Журналисты!$B233,'15'!$B$2:$C$400,2,0))</f>
        <v>0</v>
      </c>
      <c r="I233" s="37">
        <f t="shared" si="14"/>
        <v>18800000</v>
      </c>
      <c r="K233" s="39">
        <f t="shared" si="12"/>
        <v>2</v>
      </c>
      <c r="M233" s="38" t="str">
        <f t="shared" si="13"/>
        <v>malinovy</v>
      </c>
    </row>
    <row r="234" spans="1:13" ht="15">
      <c r="A234" s="46">
        <f>COUNTIFS(B$3:B$1130,B234)</f>
        <v>1</v>
      </c>
      <c r="B234" s="34" t="s">
        <v>346</v>
      </c>
      <c r="C234" s="47">
        <f>IF(ISNA(VLOOKUP(Журналисты!$B234,'10'!$B$2:$C$400,2,0))=TRUE,0,VLOOKUP(Журналисты!$B234,'10'!$B$2:$C$400,2,0))</f>
        <v>0</v>
      </c>
      <c r="D234" s="47">
        <f>IF(ISNA(VLOOKUP(Журналисты!$B234,'11'!$B$2:$C$400,2,0))=TRUE,0,VLOOKUP(Журналисты!$B234,'11'!$B$2:$C$400,2,0))</f>
        <v>0</v>
      </c>
      <c r="E234" s="47">
        <f>IF(ISNA(VLOOKUP(Журналисты!$B234,'12'!$B$2:$C$400,2,0))=TRUE,0,VLOOKUP(Журналисты!$B234,'12'!$B$2:$C$400,2,0))</f>
        <v>60400000</v>
      </c>
      <c r="F234" s="47">
        <f>IF(ISNA(VLOOKUP(Журналисты!$B234,'13'!$B$2:$C$400,2,0))=TRUE,0,VLOOKUP(Журналисты!$B234,'13'!$B$2:$C$400,2,0))</f>
        <v>28700000</v>
      </c>
      <c r="G234" s="47">
        <f>IF(ISNA(VLOOKUP(Журналисты!$B234,'14'!$B$2:$C$400,2,0))=TRUE,0,VLOOKUP(Журналисты!$B234,'14'!$B$2:$C$400,2,0))</f>
        <v>17700000</v>
      </c>
      <c r="H234" s="47">
        <f>IF(ISNA(VLOOKUP(Журналисты!$B234,'15'!$B$2:$C$400,2,0))=TRUE,0,VLOOKUP(Журналисты!$B234,'15'!$B$2:$C$400,2,0))</f>
        <v>0</v>
      </c>
      <c r="I234" s="37">
        <f t="shared" si="14"/>
        <v>106800000</v>
      </c>
      <c r="K234" s="39">
        <f t="shared" si="12"/>
        <v>3</v>
      </c>
      <c r="M234" s="38" t="str">
        <f t="shared" si="13"/>
        <v>braata</v>
      </c>
    </row>
    <row r="235" spans="1:13" ht="15">
      <c r="A235" s="46">
        <f>COUNTIFS(B$3:B$1130,B235)</f>
        <v>1</v>
      </c>
      <c r="B235" s="34" t="s">
        <v>582</v>
      </c>
      <c r="C235" s="47">
        <f>IF(ISNA(VLOOKUP(Журналисты!$B235,'10'!$B$2:$C$400,2,0))=TRUE,0,VLOOKUP(Журналисты!$B235,'10'!$B$2:$C$400,2,0))</f>
        <v>0</v>
      </c>
      <c r="D235" s="47">
        <f>IF(ISNA(VLOOKUP(Журналисты!$B235,'11'!$B$2:$C$400,2,0))=TRUE,0,VLOOKUP(Журналисты!$B235,'11'!$B$2:$C$400,2,0))</f>
        <v>0</v>
      </c>
      <c r="E235" s="47">
        <f>IF(ISNA(VLOOKUP(Журналисты!$B235,'12'!$B$2:$C$400,2,0))=TRUE,0,VLOOKUP(Журналисты!$B235,'12'!$B$2:$C$400,2,0))</f>
        <v>0</v>
      </c>
      <c r="F235" s="47">
        <f>IF(ISNA(VLOOKUP(Журналисты!$B235,'13'!$B$2:$C$400,2,0))=TRUE,0,VLOOKUP(Журналисты!$B235,'13'!$B$2:$C$400,2,0))</f>
        <v>31900000</v>
      </c>
      <c r="G235" s="47">
        <f>IF(ISNA(VLOOKUP(Журналисты!$B235,'14'!$B$2:$C$400,2,0))=TRUE,0,VLOOKUP(Журналисты!$B235,'14'!$B$2:$C$400,2,0))</f>
        <v>17500000</v>
      </c>
      <c r="H235" s="47">
        <f>IF(ISNA(VLOOKUP(Журналисты!$B235,'15'!$B$2:$C$400,2,0))=TRUE,0,VLOOKUP(Журналисты!$B235,'15'!$B$2:$C$400,2,0))</f>
        <v>0</v>
      </c>
      <c r="I235" s="37">
        <f t="shared" si="14"/>
        <v>49400000</v>
      </c>
      <c r="K235" s="39">
        <f t="shared" si="12"/>
        <v>2</v>
      </c>
      <c r="M235" s="38" t="str">
        <f t="shared" si="13"/>
        <v>supermarusy</v>
      </c>
    </row>
    <row r="236" spans="1:13" ht="15">
      <c r="A236" s="46">
        <f>COUNTIFS(B$3:B$1130,B236)</f>
        <v>1</v>
      </c>
      <c r="B236" s="34" t="s">
        <v>351</v>
      </c>
      <c r="C236" s="47">
        <f>IF(ISNA(VLOOKUP(Журналисты!$B236,'10'!$B$2:$C$400,2,0))=TRUE,0,VLOOKUP(Журналисты!$B236,'10'!$B$2:$C$400,2,0))</f>
        <v>0</v>
      </c>
      <c r="D236" s="47">
        <f>IF(ISNA(VLOOKUP(Журналисты!$B236,'11'!$B$2:$C$400,2,0))=TRUE,0,VLOOKUP(Журналисты!$B236,'11'!$B$2:$C$400,2,0))</f>
        <v>0</v>
      </c>
      <c r="E236" s="47">
        <f>IF(ISNA(VLOOKUP(Журналисты!$B236,'12'!$B$2:$C$400,2,0))=TRUE,0,VLOOKUP(Журналисты!$B236,'12'!$B$2:$C$400,2,0))</f>
        <v>54300000</v>
      </c>
      <c r="F236" s="47">
        <f>IF(ISNA(VLOOKUP(Журналисты!$B236,'13'!$B$2:$C$400,2,0))=TRUE,0,VLOOKUP(Журналисты!$B236,'13'!$B$2:$C$400,2,0))</f>
        <v>72500000</v>
      </c>
      <c r="G236" s="47">
        <f>IF(ISNA(VLOOKUP(Журналисты!$B236,'14'!$B$2:$C$400,2,0))=TRUE,0,VLOOKUP(Журналисты!$B236,'14'!$B$2:$C$400,2,0))</f>
        <v>17400000</v>
      </c>
      <c r="H236" s="47">
        <f>IF(ISNA(VLOOKUP(Журналисты!$B236,'15'!$B$2:$C$400,2,0))=TRUE,0,VLOOKUP(Журналисты!$B236,'15'!$B$2:$C$400,2,0))</f>
        <v>0</v>
      </c>
      <c r="I236" s="37">
        <f t="shared" si="14"/>
        <v>144200000</v>
      </c>
      <c r="K236" s="39">
        <f t="shared" si="12"/>
        <v>3</v>
      </c>
      <c r="M236" s="38" t="str">
        <f t="shared" si="13"/>
        <v>Bh54</v>
      </c>
    </row>
    <row r="237" spans="1:13" ht="15">
      <c r="A237" s="46">
        <f>COUNTIFS(B$3:B$1130,B237)</f>
        <v>1</v>
      </c>
      <c r="B237" s="34" t="s">
        <v>731</v>
      </c>
      <c r="C237" s="47">
        <f>IF(ISNA(VLOOKUP(Журналисты!$B237,'10'!$B$2:$C$400,2,0))=TRUE,0,VLOOKUP(Журналисты!$B237,'10'!$B$2:$C$400,2,0))</f>
        <v>0</v>
      </c>
      <c r="D237" s="47">
        <f>IF(ISNA(VLOOKUP(Журналисты!$B237,'11'!$B$2:$C$400,2,0))=TRUE,0,VLOOKUP(Журналисты!$B237,'11'!$B$2:$C$400,2,0))</f>
        <v>0</v>
      </c>
      <c r="E237" s="47">
        <f>IF(ISNA(VLOOKUP(Журналисты!$B237,'12'!$B$2:$C$400,2,0))=TRUE,0,VLOOKUP(Журналисты!$B237,'12'!$B$2:$C$400,2,0))</f>
        <v>0</v>
      </c>
      <c r="F237" s="47">
        <f>IF(ISNA(VLOOKUP(Журналисты!$B237,'13'!$B$2:$C$400,2,0))=TRUE,0,VLOOKUP(Журналисты!$B237,'13'!$B$2:$C$400,2,0))</f>
        <v>0</v>
      </c>
      <c r="G237" s="47">
        <f>IF(ISNA(VLOOKUP(Журналисты!$B237,'14'!$B$2:$C$400,2,0))=TRUE,0,VLOOKUP(Журналисты!$B237,'14'!$B$2:$C$400,2,0))</f>
        <v>17200000</v>
      </c>
      <c r="H237" s="47">
        <f>IF(ISNA(VLOOKUP(Журналисты!$B237,'15'!$B$2:$C$400,2,0))=TRUE,0,VLOOKUP(Журналисты!$B237,'15'!$B$2:$C$400,2,0))</f>
        <v>0</v>
      </c>
      <c r="I237" s="37">
        <f t="shared" si="14"/>
        <v>17200000</v>
      </c>
      <c r="K237" s="39">
        <f t="shared" si="12"/>
        <v>1</v>
      </c>
      <c r="M237" s="38" t="str">
        <f t="shared" si="13"/>
        <v>Romin20</v>
      </c>
    </row>
    <row r="238" spans="1:13" ht="15">
      <c r="A238" s="46">
        <f>COUNTIFS(B$3:B$1130,B238)</f>
        <v>1</v>
      </c>
      <c r="B238" s="34" t="s">
        <v>732</v>
      </c>
      <c r="C238" s="47">
        <f>IF(ISNA(VLOOKUP(Журналисты!$B238,'10'!$B$2:$C$400,2,0))=TRUE,0,VLOOKUP(Журналисты!$B238,'10'!$B$2:$C$400,2,0))</f>
        <v>0</v>
      </c>
      <c r="D238" s="47">
        <f>IF(ISNA(VLOOKUP(Журналисты!$B238,'11'!$B$2:$C$400,2,0))=TRUE,0,VLOOKUP(Журналисты!$B238,'11'!$B$2:$C$400,2,0))</f>
        <v>0</v>
      </c>
      <c r="E238" s="47">
        <f>IF(ISNA(VLOOKUP(Журналисты!$B238,'12'!$B$2:$C$400,2,0))=TRUE,0,VLOOKUP(Журналисты!$B238,'12'!$B$2:$C$400,2,0))</f>
        <v>0</v>
      </c>
      <c r="F238" s="47">
        <f>IF(ISNA(VLOOKUP(Журналисты!$B238,'13'!$B$2:$C$400,2,0))=TRUE,0,VLOOKUP(Журналисты!$B238,'13'!$B$2:$C$400,2,0))</f>
        <v>0</v>
      </c>
      <c r="G238" s="47">
        <f>IF(ISNA(VLOOKUP(Журналисты!$B238,'14'!$B$2:$C$400,2,0))=TRUE,0,VLOOKUP(Журналисты!$B238,'14'!$B$2:$C$400,2,0))</f>
        <v>16400000</v>
      </c>
      <c r="H238" s="47">
        <f>IF(ISNA(VLOOKUP(Журналисты!$B238,'15'!$B$2:$C$400,2,0))=TRUE,0,VLOOKUP(Журналисты!$B238,'15'!$B$2:$C$400,2,0))</f>
        <v>0</v>
      </c>
      <c r="I238" s="37">
        <f aca="true" t="shared" si="15" ref="I238:I280">SUM(C238:H238)</f>
        <v>16400000</v>
      </c>
      <c r="K238" s="39">
        <f t="shared" si="12"/>
        <v>1</v>
      </c>
      <c r="M238" s="38" t="str">
        <f t="shared" si="13"/>
        <v>LIGHT 777</v>
      </c>
    </row>
    <row r="239" spans="1:13" ht="15">
      <c r="A239" s="46">
        <f>COUNTIFS(B$3:B$1130,B239)</f>
        <v>1</v>
      </c>
      <c r="B239" s="34" t="s">
        <v>50</v>
      </c>
      <c r="C239" s="47">
        <f>IF(ISNA(VLOOKUP(Журналисты!$B239,'10'!$B$2:$C$400,2,0))=TRUE,0,VLOOKUP(Журналисты!$B239,'10'!$B$2:$C$400,2,0))</f>
        <v>39700000</v>
      </c>
      <c r="D239" s="47">
        <f>IF(ISNA(VLOOKUP(Журналисты!$B239,'11'!$B$2:$C$400,2,0))=TRUE,0,VLOOKUP(Журналисты!$B239,'11'!$B$2:$C$400,2,0))</f>
        <v>40300000</v>
      </c>
      <c r="E239" s="47">
        <f>IF(ISNA(VLOOKUP(Журналисты!$B239,'12'!$B$2:$C$400,2,0))=TRUE,0,VLOOKUP(Журналисты!$B239,'12'!$B$2:$C$400,2,0))</f>
        <v>16900000</v>
      </c>
      <c r="F239" s="47">
        <f>IF(ISNA(VLOOKUP(Журналисты!$B239,'13'!$B$2:$C$400,2,0))=TRUE,0,VLOOKUP(Журналисты!$B239,'13'!$B$2:$C$400,2,0))</f>
        <v>0</v>
      </c>
      <c r="G239" s="47">
        <f>IF(ISNA(VLOOKUP(Журналисты!$B239,'14'!$B$2:$C$400,2,0))=TRUE,0,VLOOKUP(Журналисты!$B239,'14'!$B$2:$C$400,2,0))</f>
        <v>16200000</v>
      </c>
      <c r="H239" s="47">
        <f>IF(ISNA(VLOOKUP(Журналисты!$B239,'15'!$B$2:$C$400,2,0))=TRUE,0,VLOOKUP(Журналисты!$B239,'15'!$B$2:$C$400,2,0))</f>
        <v>0</v>
      </c>
      <c r="I239" s="37">
        <f t="shared" si="15"/>
        <v>113100000</v>
      </c>
      <c r="K239" s="39">
        <f t="shared" si="12"/>
        <v>4</v>
      </c>
      <c r="M239" s="38" t="str">
        <f t="shared" si="13"/>
        <v>Tiberi</v>
      </c>
    </row>
    <row r="240" spans="1:13" ht="15">
      <c r="A240" s="46">
        <f>COUNTIFS(B$3:B$1130,B240)</f>
        <v>1</v>
      </c>
      <c r="B240" s="34" t="s">
        <v>734</v>
      </c>
      <c r="C240" s="47">
        <f>IF(ISNA(VLOOKUP(Журналисты!$B240,'10'!$B$2:$C$400,2,0))=TRUE,0,VLOOKUP(Журналисты!$B240,'10'!$B$2:$C$400,2,0))</f>
        <v>0</v>
      </c>
      <c r="D240" s="47">
        <f>IF(ISNA(VLOOKUP(Журналисты!$B240,'11'!$B$2:$C$400,2,0))=TRUE,0,VLOOKUP(Журналисты!$B240,'11'!$B$2:$C$400,2,0))</f>
        <v>0</v>
      </c>
      <c r="E240" s="47">
        <f>IF(ISNA(VLOOKUP(Журналисты!$B240,'12'!$B$2:$C$400,2,0))=TRUE,0,VLOOKUP(Журналисты!$B240,'12'!$B$2:$C$400,2,0))</f>
        <v>0</v>
      </c>
      <c r="F240" s="47">
        <f>IF(ISNA(VLOOKUP(Журналисты!$B240,'13'!$B$2:$C$400,2,0))=TRUE,0,VLOOKUP(Журналисты!$B240,'13'!$B$2:$C$400,2,0))</f>
        <v>0</v>
      </c>
      <c r="G240" s="47">
        <f>IF(ISNA(VLOOKUP(Журналисты!$B240,'14'!$B$2:$C$400,2,0))=TRUE,0,VLOOKUP(Журналисты!$B240,'14'!$B$2:$C$400,2,0))</f>
        <v>15300000</v>
      </c>
      <c r="H240" s="47">
        <f>IF(ISNA(VLOOKUP(Журналисты!$B240,'15'!$B$2:$C$400,2,0))=TRUE,0,VLOOKUP(Журналисты!$B240,'15'!$B$2:$C$400,2,0))</f>
        <v>0</v>
      </c>
      <c r="I240" s="37">
        <f t="shared" si="15"/>
        <v>15300000</v>
      </c>
      <c r="K240" s="39">
        <f t="shared" si="12"/>
        <v>1</v>
      </c>
      <c r="M240" s="38" t="str">
        <f t="shared" si="13"/>
        <v>ShelTon</v>
      </c>
    </row>
    <row r="241" spans="1:13" ht="15">
      <c r="A241" s="46">
        <f>COUNTIFS(B$3:B$1130,B241)</f>
        <v>1</v>
      </c>
      <c r="B241" s="34" t="s">
        <v>735</v>
      </c>
      <c r="C241" s="47">
        <f>IF(ISNA(VLOOKUP(Журналисты!$B241,'10'!$B$2:$C$400,2,0))=TRUE,0,VLOOKUP(Журналисты!$B241,'10'!$B$2:$C$400,2,0))</f>
        <v>0</v>
      </c>
      <c r="D241" s="47">
        <f>IF(ISNA(VLOOKUP(Журналисты!$B241,'11'!$B$2:$C$400,2,0))=TRUE,0,VLOOKUP(Журналисты!$B241,'11'!$B$2:$C$400,2,0))</f>
        <v>0</v>
      </c>
      <c r="E241" s="47">
        <f>IF(ISNA(VLOOKUP(Журналисты!$B241,'12'!$B$2:$C$400,2,0))=TRUE,0,VLOOKUP(Журналисты!$B241,'12'!$B$2:$C$400,2,0))</f>
        <v>0</v>
      </c>
      <c r="F241" s="47">
        <f>IF(ISNA(VLOOKUP(Журналисты!$B241,'13'!$B$2:$C$400,2,0))=TRUE,0,VLOOKUP(Журналисты!$B241,'13'!$B$2:$C$400,2,0))</f>
        <v>0</v>
      </c>
      <c r="G241" s="47">
        <f>IF(ISNA(VLOOKUP(Журналисты!$B241,'14'!$B$2:$C$400,2,0))=TRUE,0,VLOOKUP(Журналисты!$B241,'14'!$B$2:$C$400,2,0))</f>
        <v>15100000</v>
      </c>
      <c r="H241" s="47">
        <f>IF(ISNA(VLOOKUP(Журналисты!$B241,'15'!$B$2:$C$400,2,0))=TRUE,0,VLOOKUP(Журналисты!$B241,'15'!$B$2:$C$400,2,0))</f>
        <v>0</v>
      </c>
      <c r="I241" s="37">
        <f t="shared" si="15"/>
        <v>15100000</v>
      </c>
      <c r="K241" s="39">
        <f t="shared" si="12"/>
        <v>1</v>
      </c>
      <c r="M241" s="38" t="str">
        <f t="shared" si="13"/>
        <v>Tabares</v>
      </c>
    </row>
    <row r="242" spans="1:13" ht="15">
      <c r="A242" s="46">
        <f>COUNTIFS(B$3:B$1130,B242)</f>
        <v>1</v>
      </c>
      <c r="B242" s="34" t="s">
        <v>388</v>
      </c>
      <c r="C242" s="47">
        <f>IF(ISNA(VLOOKUP(Журналисты!$B242,'10'!$B$2:$C$400,2,0))=TRUE,0,VLOOKUP(Журналисты!$B242,'10'!$B$2:$C$400,2,0))</f>
        <v>0</v>
      </c>
      <c r="D242" s="47">
        <f>IF(ISNA(VLOOKUP(Журналисты!$B242,'11'!$B$2:$C$400,2,0))=TRUE,0,VLOOKUP(Журналисты!$B242,'11'!$B$2:$C$400,2,0))</f>
        <v>0</v>
      </c>
      <c r="E242" s="47">
        <f>IF(ISNA(VLOOKUP(Журналисты!$B242,'12'!$B$2:$C$400,2,0))=TRUE,0,VLOOKUP(Журналисты!$B242,'12'!$B$2:$C$400,2,0))</f>
        <v>19400000</v>
      </c>
      <c r="F242" s="47">
        <f>IF(ISNA(VLOOKUP(Журналисты!$B242,'13'!$B$2:$C$400,2,0))=TRUE,0,VLOOKUP(Журналисты!$B242,'13'!$B$2:$C$400,2,0))</f>
        <v>0</v>
      </c>
      <c r="G242" s="47">
        <f>IF(ISNA(VLOOKUP(Журналисты!$B242,'14'!$B$2:$C$400,2,0))=TRUE,0,VLOOKUP(Журналисты!$B242,'14'!$B$2:$C$400,2,0))</f>
        <v>14800000</v>
      </c>
      <c r="H242" s="47">
        <f>IF(ISNA(VLOOKUP(Журналисты!$B242,'15'!$B$2:$C$400,2,0))=TRUE,0,VLOOKUP(Журналисты!$B242,'15'!$B$2:$C$400,2,0))</f>
        <v>0</v>
      </c>
      <c r="I242" s="37">
        <f t="shared" si="15"/>
        <v>34200000</v>
      </c>
      <c r="K242" s="39">
        <f t="shared" si="12"/>
        <v>2</v>
      </c>
      <c r="M242" s="38" t="str">
        <f t="shared" si="13"/>
        <v>momre</v>
      </c>
    </row>
    <row r="243" spans="1:13" ht="15">
      <c r="A243" s="46">
        <f>COUNTIFS(B$3:B$1130,B243)</f>
        <v>1</v>
      </c>
      <c r="B243" s="34" t="s">
        <v>736</v>
      </c>
      <c r="C243" s="47">
        <f>IF(ISNA(VLOOKUP(Журналисты!$B243,'10'!$B$2:$C$400,2,0))=TRUE,0,VLOOKUP(Журналисты!$B243,'10'!$B$2:$C$400,2,0))</f>
        <v>0</v>
      </c>
      <c r="D243" s="47">
        <f>IF(ISNA(VLOOKUP(Журналисты!$B243,'11'!$B$2:$C$400,2,0))=TRUE,0,VLOOKUP(Журналисты!$B243,'11'!$B$2:$C$400,2,0))</f>
        <v>0</v>
      </c>
      <c r="E243" s="47">
        <f>IF(ISNA(VLOOKUP(Журналисты!$B243,'12'!$B$2:$C$400,2,0))=TRUE,0,VLOOKUP(Журналисты!$B243,'12'!$B$2:$C$400,2,0))</f>
        <v>0</v>
      </c>
      <c r="F243" s="47">
        <f>IF(ISNA(VLOOKUP(Журналисты!$B243,'13'!$B$2:$C$400,2,0))=TRUE,0,VLOOKUP(Журналисты!$B243,'13'!$B$2:$C$400,2,0))</f>
        <v>0</v>
      </c>
      <c r="G243" s="47">
        <f>IF(ISNA(VLOOKUP(Журналисты!$B243,'14'!$B$2:$C$400,2,0))=TRUE,0,VLOOKUP(Журналисты!$B243,'14'!$B$2:$C$400,2,0))</f>
        <v>14700000</v>
      </c>
      <c r="H243" s="47">
        <f>IF(ISNA(VLOOKUP(Журналисты!$B243,'15'!$B$2:$C$400,2,0))=TRUE,0,VLOOKUP(Журналисты!$B243,'15'!$B$2:$C$400,2,0))</f>
        <v>0</v>
      </c>
      <c r="I243" s="37">
        <f t="shared" si="15"/>
        <v>14700000</v>
      </c>
      <c r="K243" s="39">
        <f t="shared" si="12"/>
        <v>1</v>
      </c>
      <c r="M243" s="38" t="str">
        <f t="shared" si="13"/>
        <v>jamp-786</v>
      </c>
    </row>
    <row r="244" spans="1:13" ht="15">
      <c r="A244" s="46">
        <f>COUNTIFS(B$3:B$1130,B244)</f>
        <v>1</v>
      </c>
      <c r="B244" s="34" t="s">
        <v>609</v>
      </c>
      <c r="C244" s="47">
        <f>IF(ISNA(VLOOKUP(Журналисты!$B244,'10'!$B$2:$C$400,2,0))=TRUE,0,VLOOKUP(Журналисты!$B244,'10'!$B$2:$C$400,2,0))</f>
        <v>0</v>
      </c>
      <c r="D244" s="47">
        <f>IF(ISNA(VLOOKUP(Журналисты!$B244,'11'!$B$2:$C$400,2,0))=TRUE,0,VLOOKUP(Журналисты!$B244,'11'!$B$2:$C$400,2,0))</f>
        <v>0</v>
      </c>
      <c r="E244" s="47">
        <f>IF(ISNA(VLOOKUP(Журналисты!$B244,'12'!$B$2:$C$400,2,0))=TRUE,0,VLOOKUP(Журналисты!$B244,'12'!$B$2:$C$400,2,0))</f>
        <v>0</v>
      </c>
      <c r="F244" s="47">
        <f>IF(ISNA(VLOOKUP(Журналисты!$B244,'13'!$B$2:$C$400,2,0))=TRUE,0,VLOOKUP(Журналисты!$B244,'13'!$B$2:$C$400,2,0))</f>
        <v>13500000</v>
      </c>
      <c r="G244" s="47">
        <f>IF(ISNA(VLOOKUP(Журналисты!$B244,'14'!$B$2:$C$400,2,0))=TRUE,0,VLOOKUP(Журналисты!$B244,'14'!$B$2:$C$400,2,0))</f>
        <v>14500000</v>
      </c>
      <c r="H244" s="47">
        <f>IF(ISNA(VLOOKUP(Журналисты!$B244,'15'!$B$2:$C$400,2,0))=TRUE,0,VLOOKUP(Журналисты!$B244,'15'!$B$2:$C$400,2,0))</f>
        <v>0</v>
      </c>
      <c r="I244" s="37">
        <f t="shared" si="15"/>
        <v>28000000</v>
      </c>
      <c r="K244" s="39">
        <f t="shared" si="12"/>
        <v>2</v>
      </c>
      <c r="M244" s="38" t="str">
        <f t="shared" si="13"/>
        <v>Oleksiy</v>
      </c>
    </row>
    <row r="245" spans="1:13" ht="15">
      <c r="A245" s="46">
        <f>COUNTIFS(B$3:B$1130,B245)</f>
        <v>1</v>
      </c>
      <c r="B245" s="34" t="s">
        <v>424</v>
      </c>
      <c r="C245" s="47">
        <f>IF(ISNA(VLOOKUP(Журналисты!$B245,'10'!$B$2:$C$400,2,0))=TRUE,0,VLOOKUP(Журналисты!$B245,'10'!$B$2:$C$400,2,0))</f>
        <v>0</v>
      </c>
      <c r="D245" s="47">
        <f>IF(ISNA(VLOOKUP(Журналисты!$B245,'11'!$B$2:$C$400,2,0))=TRUE,0,VLOOKUP(Журналисты!$B245,'11'!$B$2:$C$400,2,0))</f>
        <v>0</v>
      </c>
      <c r="E245" s="47">
        <f>IF(ISNA(VLOOKUP(Журналисты!$B245,'12'!$B$2:$C$400,2,0))=TRUE,0,VLOOKUP(Журналисты!$B245,'12'!$B$2:$C$400,2,0))</f>
        <v>11100000</v>
      </c>
      <c r="F245" s="47">
        <f>IF(ISNA(VLOOKUP(Журналисты!$B245,'13'!$B$2:$C$400,2,0))=TRUE,0,VLOOKUP(Журналисты!$B245,'13'!$B$2:$C$400,2,0))</f>
        <v>4800000</v>
      </c>
      <c r="G245" s="47">
        <f>IF(ISNA(VLOOKUP(Журналисты!$B245,'14'!$B$2:$C$400,2,0))=TRUE,0,VLOOKUP(Журналисты!$B245,'14'!$B$2:$C$400,2,0))</f>
        <v>14500000</v>
      </c>
      <c r="H245" s="47">
        <f>IF(ISNA(VLOOKUP(Журналисты!$B245,'15'!$B$2:$C$400,2,0))=TRUE,0,VLOOKUP(Журналисты!$B245,'15'!$B$2:$C$400,2,0))</f>
        <v>0</v>
      </c>
      <c r="I245" s="37">
        <f t="shared" si="15"/>
        <v>30400000</v>
      </c>
      <c r="K245" s="39">
        <f t="shared" si="12"/>
        <v>3</v>
      </c>
      <c r="M245" s="38" t="str">
        <f t="shared" si="13"/>
        <v>Валериус</v>
      </c>
    </row>
    <row r="246" spans="1:13" ht="15">
      <c r="A246" s="46">
        <f>COUNTIFS(B$3:B$1130,B246)</f>
        <v>1</v>
      </c>
      <c r="B246" s="34" t="s">
        <v>738</v>
      </c>
      <c r="C246" s="47">
        <f>IF(ISNA(VLOOKUP(Журналисты!$B246,'10'!$B$2:$C$400,2,0))=TRUE,0,VLOOKUP(Журналисты!$B246,'10'!$B$2:$C$400,2,0))</f>
        <v>0</v>
      </c>
      <c r="D246" s="47">
        <f>IF(ISNA(VLOOKUP(Журналисты!$B246,'11'!$B$2:$C$400,2,0))=TRUE,0,VLOOKUP(Журналисты!$B246,'11'!$B$2:$C$400,2,0))</f>
        <v>0</v>
      </c>
      <c r="E246" s="47">
        <f>IF(ISNA(VLOOKUP(Журналисты!$B246,'12'!$B$2:$C$400,2,0))=TRUE,0,VLOOKUP(Журналисты!$B246,'12'!$B$2:$C$400,2,0))</f>
        <v>0</v>
      </c>
      <c r="F246" s="47">
        <f>IF(ISNA(VLOOKUP(Журналисты!$B246,'13'!$B$2:$C$400,2,0))=TRUE,0,VLOOKUP(Журналисты!$B246,'13'!$B$2:$C$400,2,0))</f>
        <v>0</v>
      </c>
      <c r="G246" s="47">
        <f>IF(ISNA(VLOOKUP(Журналисты!$B246,'14'!$B$2:$C$400,2,0))=TRUE,0,VLOOKUP(Журналисты!$B246,'14'!$B$2:$C$400,2,0))</f>
        <v>14400000</v>
      </c>
      <c r="H246" s="47">
        <f>IF(ISNA(VLOOKUP(Журналисты!$B246,'15'!$B$2:$C$400,2,0))=TRUE,0,VLOOKUP(Журналисты!$B246,'15'!$B$2:$C$400,2,0))</f>
        <v>0</v>
      </c>
      <c r="I246" s="37">
        <f t="shared" si="15"/>
        <v>14400000</v>
      </c>
      <c r="K246" s="39">
        <f t="shared" si="12"/>
        <v>1</v>
      </c>
      <c r="M246" s="38" t="str">
        <f t="shared" si="13"/>
        <v>Сципион</v>
      </c>
    </row>
    <row r="247" spans="1:13" ht="15">
      <c r="A247" s="46">
        <f>COUNTIFS(B$3:B$1130,B247)</f>
        <v>1</v>
      </c>
      <c r="B247" s="34" t="s">
        <v>739</v>
      </c>
      <c r="C247" s="47">
        <f>IF(ISNA(VLOOKUP(Журналисты!$B247,'10'!$B$2:$C$400,2,0))=TRUE,0,VLOOKUP(Журналисты!$B247,'10'!$B$2:$C$400,2,0))</f>
        <v>0</v>
      </c>
      <c r="D247" s="47">
        <f>IF(ISNA(VLOOKUP(Журналисты!$B247,'11'!$B$2:$C$400,2,0))=TRUE,0,VLOOKUP(Журналисты!$B247,'11'!$B$2:$C$400,2,0))</f>
        <v>0</v>
      </c>
      <c r="E247" s="47">
        <f>IF(ISNA(VLOOKUP(Журналисты!$B247,'12'!$B$2:$C$400,2,0))=TRUE,0,VLOOKUP(Журналисты!$B247,'12'!$B$2:$C$400,2,0))</f>
        <v>0</v>
      </c>
      <c r="F247" s="47">
        <f>IF(ISNA(VLOOKUP(Журналисты!$B247,'13'!$B$2:$C$400,2,0))=TRUE,0,VLOOKUP(Журналисты!$B247,'13'!$B$2:$C$400,2,0))</f>
        <v>0</v>
      </c>
      <c r="G247" s="47">
        <f>IF(ISNA(VLOOKUP(Журналисты!$B247,'14'!$B$2:$C$400,2,0))=TRUE,0,VLOOKUP(Журналисты!$B247,'14'!$B$2:$C$400,2,0))</f>
        <v>14000000</v>
      </c>
      <c r="H247" s="47">
        <f>IF(ISNA(VLOOKUP(Журналисты!$B247,'15'!$B$2:$C$400,2,0))=TRUE,0,VLOOKUP(Журналисты!$B247,'15'!$B$2:$C$400,2,0))</f>
        <v>0</v>
      </c>
      <c r="I247" s="37">
        <f t="shared" si="15"/>
        <v>14000000</v>
      </c>
      <c r="K247" s="39">
        <f t="shared" si="12"/>
        <v>1</v>
      </c>
      <c r="M247" s="38" t="str">
        <f t="shared" si="13"/>
        <v>cronje</v>
      </c>
    </row>
    <row r="248" spans="1:13" ht="15">
      <c r="A248" s="46">
        <f>COUNTIFS(B$3:B$1130,B248)</f>
        <v>1</v>
      </c>
      <c r="B248" s="34" t="s">
        <v>241</v>
      </c>
      <c r="C248" s="47">
        <f>IF(ISNA(VLOOKUP(Журналисты!$B248,'10'!$B$2:$C$400,2,0))=TRUE,0,VLOOKUP(Журналисты!$B248,'10'!$B$2:$C$400,2,0))</f>
        <v>4300000</v>
      </c>
      <c r="D248" s="47">
        <f>IF(ISNA(VLOOKUP(Журналисты!$B248,'11'!$B$2:$C$400,2,0))=TRUE,0,VLOOKUP(Журналисты!$B248,'11'!$B$2:$C$400,2,0))</f>
        <v>4300000</v>
      </c>
      <c r="E248" s="47">
        <f>IF(ISNA(VLOOKUP(Журналисты!$B248,'12'!$B$2:$C$400,2,0))=TRUE,0,VLOOKUP(Журналисты!$B248,'12'!$B$2:$C$400,2,0))</f>
        <v>21500000</v>
      </c>
      <c r="F248" s="47">
        <f>IF(ISNA(VLOOKUP(Журналисты!$B248,'13'!$B$2:$C$400,2,0))=TRUE,0,VLOOKUP(Журналисты!$B248,'13'!$B$2:$C$400,2,0))</f>
        <v>4300000</v>
      </c>
      <c r="G248" s="47">
        <f>IF(ISNA(VLOOKUP(Журналисты!$B248,'14'!$B$2:$C$400,2,0))=TRUE,0,VLOOKUP(Журналисты!$B248,'14'!$B$2:$C$400,2,0))</f>
        <v>13400000</v>
      </c>
      <c r="H248" s="47">
        <f>IF(ISNA(VLOOKUP(Журналисты!$B248,'15'!$B$2:$C$400,2,0))=TRUE,0,VLOOKUP(Журналисты!$B248,'15'!$B$2:$C$400,2,0))</f>
        <v>0</v>
      </c>
      <c r="I248" s="37">
        <f t="shared" si="15"/>
        <v>47800000</v>
      </c>
      <c r="K248" s="39">
        <f t="shared" si="12"/>
        <v>5</v>
      </c>
      <c r="M248" s="38" t="str">
        <f t="shared" si="13"/>
        <v>nikvvp</v>
      </c>
    </row>
    <row r="249" spans="1:13" ht="15">
      <c r="A249" s="46">
        <f>COUNTIFS(B$3:B$1130,B249)</f>
        <v>1</v>
      </c>
      <c r="B249" s="34" t="s">
        <v>502</v>
      </c>
      <c r="C249" s="47">
        <f>IF(ISNA(VLOOKUP(Журналисты!$B249,'10'!$B$2:$C$400,2,0))=TRUE,0,VLOOKUP(Журналисты!$B249,'10'!$B$2:$C$400,2,0))</f>
        <v>0</v>
      </c>
      <c r="D249" s="47">
        <f>IF(ISNA(VLOOKUP(Журналисты!$B249,'11'!$B$2:$C$400,2,0))=TRUE,0,VLOOKUP(Журналисты!$B249,'11'!$B$2:$C$400,2,0))</f>
        <v>0</v>
      </c>
      <c r="E249" s="47">
        <f>IF(ISNA(VLOOKUP(Журналисты!$B249,'12'!$B$2:$C$400,2,0))=TRUE,0,VLOOKUP(Журналисты!$B249,'12'!$B$2:$C$400,2,0))</f>
        <v>3500000</v>
      </c>
      <c r="F249" s="47">
        <f>IF(ISNA(VLOOKUP(Журналисты!$B249,'13'!$B$2:$C$400,2,0))=TRUE,0,VLOOKUP(Журналисты!$B249,'13'!$B$2:$C$400,2,0))</f>
        <v>12000000</v>
      </c>
      <c r="G249" s="47">
        <f>IF(ISNA(VLOOKUP(Журналисты!$B249,'14'!$B$2:$C$400,2,0))=TRUE,0,VLOOKUP(Журналисты!$B249,'14'!$B$2:$C$400,2,0))</f>
        <v>13400000</v>
      </c>
      <c r="H249" s="47">
        <f>IF(ISNA(VLOOKUP(Журналисты!$B249,'15'!$B$2:$C$400,2,0))=TRUE,0,VLOOKUP(Журналисты!$B249,'15'!$B$2:$C$400,2,0))</f>
        <v>0</v>
      </c>
      <c r="I249" s="37">
        <f t="shared" si="15"/>
        <v>28900000</v>
      </c>
      <c r="K249" s="39">
        <f t="shared" si="12"/>
        <v>3</v>
      </c>
      <c r="M249" s="38" t="str">
        <f t="shared" si="13"/>
        <v>Свирепый ежик</v>
      </c>
    </row>
    <row r="250" spans="1:13" ht="15">
      <c r="A250" s="46">
        <f>COUNTIFS(B$3:B$1130,B250)</f>
        <v>1</v>
      </c>
      <c r="B250" s="34" t="s">
        <v>740</v>
      </c>
      <c r="C250" s="47">
        <f>IF(ISNA(VLOOKUP(Журналисты!$B250,'10'!$B$2:$C$400,2,0))=TRUE,0,VLOOKUP(Журналисты!$B250,'10'!$B$2:$C$400,2,0))</f>
        <v>0</v>
      </c>
      <c r="D250" s="47">
        <f>IF(ISNA(VLOOKUP(Журналисты!$B250,'11'!$B$2:$C$400,2,0))=TRUE,0,VLOOKUP(Журналисты!$B250,'11'!$B$2:$C$400,2,0))</f>
        <v>0</v>
      </c>
      <c r="E250" s="47">
        <f>IF(ISNA(VLOOKUP(Журналисты!$B250,'12'!$B$2:$C$400,2,0))=TRUE,0,VLOOKUP(Журналисты!$B250,'12'!$B$2:$C$400,2,0))</f>
        <v>0</v>
      </c>
      <c r="F250" s="47">
        <f>IF(ISNA(VLOOKUP(Журналисты!$B250,'13'!$B$2:$C$400,2,0))=TRUE,0,VLOOKUP(Журналисты!$B250,'13'!$B$2:$C$400,2,0))</f>
        <v>0</v>
      </c>
      <c r="G250" s="47">
        <f>IF(ISNA(VLOOKUP(Журналисты!$B250,'14'!$B$2:$C$400,2,0))=TRUE,0,VLOOKUP(Журналисты!$B250,'14'!$B$2:$C$400,2,0))</f>
        <v>13400000</v>
      </c>
      <c r="H250" s="47">
        <f>IF(ISNA(VLOOKUP(Журналисты!$B250,'15'!$B$2:$C$400,2,0))=TRUE,0,VLOOKUP(Журналисты!$B250,'15'!$B$2:$C$400,2,0))</f>
        <v>0</v>
      </c>
      <c r="I250" s="37">
        <f t="shared" si="15"/>
        <v>13400000</v>
      </c>
      <c r="K250" s="39">
        <f t="shared" si="12"/>
        <v>1</v>
      </c>
      <c r="M250" s="38" t="str">
        <f t="shared" si="13"/>
        <v>Nevin</v>
      </c>
    </row>
    <row r="251" spans="1:13" ht="15">
      <c r="A251" s="46">
        <f>COUNTIFS(B$3:B$1130,B251)</f>
        <v>1</v>
      </c>
      <c r="B251" s="34" t="s">
        <v>617</v>
      </c>
      <c r="C251" s="47">
        <f>IF(ISNA(VLOOKUP(Журналисты!$B251,'10'!$B$2:$C$400,2,0))=TRUE,0,VLOOKUP(Журналисты!$B251,'10'!$B$2:$C$400,2,0))</f>
        <v>0</v>
      </c>
      <c r="D251" s="47">
        <f>IF(ISNA(VLOOKUP(Журналисты!$B251,'11'!$B$2:$C$400,2,0))=TRUE,0,VLOOKUP(Журналисты!$B251,'11'!$B$2:$C$400,2,0))</f>
        <v>0</v>
      </c>
      <c r="E251" s="47">
        <f>IF(ISNA(VLOOKUP(Журналисты!$B251,'12'!$B$2:$C$400,2,0))=TRUE,0,VLOOKUP(Журналисты!$B251,'12'!$B$2:$C$400,2,0))</f>
        <v>0</v>
      </c>
      <c r="F251" s="47">
        <f>IF(ISNA(VLOOKUP(Журналисты!$B251,'13'!$B$2:$C$400,2,0))=TRUE,0,VLOOKUP(Журналисты!$B251,'13'!$B$2:$C$400,2,0))</f>
        <v>10600000</v>
      </c>
      <c r="G251" s="47">
        <f>IF(ISNA(VLOOKUP(Журналисты!$B251,'14'!$B$2:$C$400,2,0))=TRUE,0,VLOOKUP(Журналисты!$B251,'14'!$B$2:$C$400,2,0))</f>
        <v>13300000</v>
      </c>
      <c r="H251" s="47">
        <f>IF(ISNA(VLOOKUP(Журналисты!$B251,'15'!$B$2:$C$400,2,0))=TRUE,0,VLOOKUP(Журналисты!$B251,'15'!$B$2:$C$400,2,0))</f>
        <v>0</v>
      </c>
      <c r="I251" s="37">
        <f t="shared" si="15"/>
        <v>23900000</v>
      </c>
      <c r="K251" s="39">
        <f t="shared" si="12"/>
        <v>2</v>
      </c>
      <c r="M251" s="38" t="str">
        <f t="shared" si="13"/>
        <v>Biskvit</v>
      </c>
    </row>
    <row r="252" spans="1:13" ht="15">
      <c r="A252" s="46">
        <f>COUNTIFS(B$3:B$1130,B252)</f>
        <v>1</v>
      </c>
      <c r="B252" s="34" t="s">
        <v>556</v>
      </c>
      <c r="C252" s="47">
        <f>IF(ISNA(VLOOKUP(Журналисты!$B252,'10'!$B$2:$C$400,2,0))=TRUE,0,VLOOKUP(Журналисты!$B252,'10'!$B$2:$C$400,2,0))</f>
        <v>0</v>
      </c>
      <c r="D252" s="47">
        <f>IF(ISNA(VLOOKUP(Журналисты!$B252,'11'!$B$2:$C$400,2,0))=TRUE,0,VLOOKUP(Журналисты!$B252,'11'!$B$2:$C$400,2,0))</f>
        <v>0</v>
      </c>
      <c r="E252" s="47">
        <f>IF(ISNA(VLOOKUP(Журналисты!$B252,'12'!$B$2:$C$400,2,0))=TRUE,0,VLOOKUP(Журналисты!$B252,'12'!$B$2:$C$400,2,0))</f>
        <v>900000</v>
      </c>
      <c r="F252" s="47">
        <f>IF(ISNA(VLOOKUP(Журналисты!$B252,'13'!$B$2:$C$400,2,0))=TRUE,0,VLOOKUP(Журналисты!$B252,'13'!$B$2:$C$400,2,0))</f>
        <v>0</v>
      </c>
      <c r="G252" s="47">
        <f>IF(ISNA(VLOOKUP(Журналисты!$B252,'14'!$B$2:$C$400,2,0))=TRUE,0,VLOOKUP(Журналисты!$B252,'14'!$B$2:$C$400,2,0))</f>
        <v>12500000</v>
      </c>
      <c r="H252" s="47">
        <f>IF(ISNA(VLOOKUP(Журналисты!$B252,'15'!$B$2:$C$400,2,0))=TRUE,0,VLOOKUP(Журналисты!$B252,'15'!$B$2:$C$400,2,0))</f>
        <v>0</v>
      </c>
      <c r="I252" s="37">
        <f t="shared" si="15"/>
        <v>13400000</v>
      </c>
      <c r="K252" s="39">
        <f t="shared" si="12"/>
        <v>2</v>
      </c>
      <c r="M252" s="38" t="str">
        <f t="shared" si="13"/>
        <v>yurik1977</v>
      </c>
    </row>
    <row r="253" spans="1:13" ht="15">
      <c r="A253" s="46">
        <f>COUNTIFS(B$3:B$1130,B253)</f>
        <v>1</v>
      </c>
      <c r="B253" s="34" t="s">
        <v>741</v>
      </c>
      <c r="C253" s="47">
        <f>IF(ISNA(VLOOKUP(Журналисты!$B253,'10'!$B$2:$C$400,2,0))=TRUE,0,VLOOKUP(Журналисты!$B253,'10'!$B$2:$C$400,2,0))</f>
        <v>0</v>
      </c>
      <c r="D253" s="47">
        <f>IF(ISNA(VLOOKUP(Журналисты!$B253,'11'!$B$2:$C$400,2,0))=TRUE,0,VLOOKUP(Журналисты!$B253,'11'!$B$2:$C$400,2,0))</f>
        <v>0</v>
      </c>
      <c r="E253" s="47">
        <f>IF(ISNA(VLOOKUP(Журналисты!$B253,'12'!$B$2:$C$400,2,0))=TRUE,0,VLOOKUP(Журналисты!$B253,'12'!$B$2:$C$400,2,0))</f>
        <v>0</v>
      </c>
      <c r="F253" s="47">
        <f>IF(ISNA(VLOOKUP(Журналисты!$B253,'13'!$B$2:$C$400,2,0))=TRUE,0,VLOOKUP(Журналисты!$B253,'13'!$B$2:$C$400,2,0))</f>
        <v>0</v>
      </c>
      <c r="G253" s="47">
        <f>IF(ISNA(VLOOKUP(Журналисты!$B253,'14'!$B$2:$C$400,2,0))=TRUE,0,VLOOKUP(Журналисты!$B253,'14'!$B$2:$C$400,2,0))</f>
        <v>12000000</v>
      </c>
      <c r="H253" s="47">
        <f>IF(ISNA(VLOOKUP(Журналисты!$B253,'15'!$B$2:$C$400,2,0))=TRUE,0,VLOOKUP(Журналисты!$B253,'15'!$B$2:$C$400,2,0))</f>
        <v>0</v>
      </c>
      <c r="I253" s="37">
        <f t="shared" si="15"/>
        <v>12000000</v>
      </c>
      <c r="K253" s="39">
        <f t="shared" si="12"/>
        <v>1</v>
      </c>
      <c r="M253" s="38" t="str">
        <f t="shared" si="13"/>
        <v>zz19zz</v>
      </c>
    </row>
    <row r="254" spans="1:13" ht="15">
      <c r="A254" s="46">
        <f>COUNTIFS(B$3:B$1130,B254)</f>
        <v>1</v>
      </c>
      <c r="B254" s="34" t="s">
        <v>364</v>
      </c>
      <c r="C254" s="47">
        <f>IF(ISNA(VLOOKUP(Журналисты!$B254,'10'!$B$2:$C$400,2,0))=TRUE,0,VLOOKUP(Журналисты!$B254,'10'!$B$2:$C$400,2,0))</f>
        <v>0</v>
      </c>
      <c r="D254" s="47">
        <f>IF(ISNA(VLOOKUP(Журналисты!$B254,'11'!$B$2:$C$400,2,0))=TRUE,0,VLOOKUP(Журналисты!$B254,'11'!$B$2:$C$400,2,0))</f>
        <v>0</v>
      </c>
      <c r="E254" s="47">
        <f>IF(ISNA(VLOOKUP(Журналисты!$B254,'12'!$B$2:$C$400,2,0))=TRUE,0,VLOOKUP(Журналисты!$B254,'12'!$B$2:$C$400,2,0))</f>
        <v>39600000</v>
      </c>
      <c r="F254" s="47">
        <f>IF(ISNA(VLOOKUP(Журналисты!$B254,'13'!$B$2:$C$400,2,0))=TRUE,0,VLOOKUP(Журналисты!$B254,'13'!$B$2:$C$400,2,0))</f>
        <v>15400000</v>
      </c>
      <c r="G254" s="47">
        <f>IF(ISNA(VLOOKUP(Журналисты!$B254,'14'!$B$2:$C$400,2,0))=TRUE,0,VLOOKUP(Журналисты!$B254,'14'!$B$2:$C$400,2,0))</f>
        <v>11900000</v>
      </c>
      <c r="H254" s="47">
        <f>IF(ISNA(VLOOKUP(Журналисты!$B254,'15'!$B$2:$C$400,2,0))=TRUE,0,VLOOKUP(Журналисты!$B254,'15'!$B$2:$C$400,2,0))</f>
        <v>0</v>
      </c>
      <c r="I254" s="37">
        <f t="shared" si="15"/>
        <v>66900000</v>
      </c>
      <c r="K254" s="39">
        <f t="shared" si="12"/>
        <v>3</v>
      </c>
      <c r="M254" s="38" t="str">
        <f t="shared" si="13"/>
        <v>mochal09</v>
      </c>
    </row>
    <row r="255" spans="1:13" ht="15">
      <c r="A255" s="46">
        <f>COUNTIFS(B$3:B$1130,B255)</f>
        <v>1</v>
      </c>
      <c r="B255" s="34" t="s">
        <v>221</v>
      </c>
      <c r="C255" s="47">
        <f>IF(ISNA(VLOOKUP(Журналисты!$B255,'10'!$B$2:$C$400,2,0))=TRUE,0,VLOOKUP(Журналисты!$B255,'10'!$B$2:$C$400,2,0))</f>
        <v>5100000</v>
      </c>
      <c r="D255" s="47">
        <f>IF(ISNA(VLOOKUP(Журналисты!$B255,'11'!$B$2:$C$400,2,0))=TRUE,0,VLOOKUP(Журналисты!$B255,'11'!$B$2:$C$400,2,0))</f>
        <v>5200000</v>
      </c>
      <c r="E255" s="47">
        <f>IF(ISNA(VLOOKUP(Журналисты!$B255,'12'!$B$2:$C$400,2,0))=TRUE,0,VLOOKUP(Журналисты!$B255,'12'!$B$2:$C$400,2,0))</f>
        <v>0</v>
      </c>
      <c r="F255" s="47">
        <f>IF(ISNA(VLOOKUP(Журналисты!$B255,'13'!$B$2:$C$400,2,0))=TRUE,0,VLOOKUP(Журналисты!$B255,'13'!$B$2:$C$400,2,0))</f>
        <v>0</v>
      </c>
      <c r="G255" s="47">
        <f>IF(ISNA(VLOOKUP(Журналисты!$B255,'14'!$B$2:$C$400,2,0))=TRUE,0,VLOOKUP(Журналисты!$B255,'14'!$B$2:$C$400,2,0))</f>
        <v>11200000</v>
      </c>
      <c r="H255" s="47">
        <f>IF(ISNA(VLOOKUP(Журналисты!$B255,'15'!$B$2:$C$400,2,0))=TRUE,0,VLOOKUP(Журналисты!$B255,'15'!$B$2:$C$400,2,0))</f>
        <v>0</v>
      </c>
      <c r="I255" s="37">
        <f t="shared" si="15"/>
        <v>21500000</v>
      </c>
      <c r="K255" s="39">
        <f t="shared" si="12"/>
        <v>3</v>
      </c>
      <c r="M255" s="38" t="str">
        <f t="shared" si="13"/>
        <v>Гиперборей</v>
      </c>
    </row>
    <row r="256" spans="1:13" ht="15">
      <c r="A256" s="46">
        <f>COUNTIFS(B$3:B$1130,B256)</f>
        <v>1</v>
      </c>
      <c r="B256" s="34" t="s">
        <v>742</v>
      </c>
      <c r="C256" s="47">
        <f>IF(ISNA(VLOOKUP(Журналисты!$B256,'10'!$B$2:$C$400,2,0))=TRUE,0,VLOOKUP(Журналисты!$B256,'10'!$B$2:$C$400,2,0))</f>
        <v>0</v>
      </c>
      <c r="D256" s="47">
        <f>IF(ISNA(VLOOKUP(Журналисты!$B256,'11'!$B$2:$C$400,2,0))=TRUE,0,VLOOKUP(Журналисты!$B256,'11'!$B$2:$C$400,2,0))</f>
        <v>0</v>
      </c>
      <c r="E256" s="47">
        <f>IF(ISNA(VLOOKUP(Журналисты!$B256,'12'!$B$2:$C$400,2,0))=TRUE,0,VLOOKUP(Журналисты!$B256,'12'!$B$2:$C$400,2,0))</f>
        <v>0</v>
      </c>
      <c r="F256" s="47">
        <f>IF(ISNA(VLOOKUP(Журналисты!$B256,'13'!$B$2:$C$400,2,0))=TRUE,0,VLOOKUP(Журналисты!$B256,'13'!$B$2:$C$400,2,0))</f>
        <v>0</v>
      </c>
      <c r="G256" s="47">
        <f>IF(ISNA(VLOOKUP(Журналисты!$B256,'14'!$B$2:$C$400,2,0))=TRUE,0,VLOOKUP(Журналисты!$B256,'14'!$B$2:$C$400,2,0))</f>
        <v>11100000</v>
      </c>
      <c r="H256" s="47">
        <f>IF(ISNA(VLOOKUP(Журналисты!$B256,'15'!$B$2:$C$400,2,0))=TRUE,0,VLOOKUP(Журналисты!$B256,'15'!$B$2:$C$400,2,0))</f>
        <v>0</v>
      </c>
      <c r="I256" s="37">
        <f t="shared" si="15"/>
        <v>11100000</v>
      </c>
      <c r="K256" s="39">
        <f t="shared" si="12"/>
        <v>1</v>
      </c>
      <c r="M256" s="38" t="str">
        <f t="shared" si="13"/>
        <v>qeq</v>
      </c>
    </row>
    <row r="257" spans="1:13" ht="15">
      <c r="A257" s="46">
        <f>COUNTIFS(B$3:B$1130,B257)</f>
        <v>1</v>
      </c>
      <c r="B257" s="34" t="s">
        <v>682</v>
      </c>
      <c r="C257" s="47">
        <f>IF(ISNA(VLOOKUP(Журналисты!$B257,'10'!$B$2:$C$400,2,0))=TRUE,0,VLOOKUP(Журналисты!$B257,'10'!$B$2:$C$400,2,0))</f>
        <v>0</v>
      </c>
      <c r="D257" s="47">
        <f>IF(ISNA(VLOOKUP(Журналисты!$B257,'11'!$B$2:$C$400,2,0))=TRUE,0,VLOOKUP(Журналисты!$B257,'11'!$B$2:$C$400,2,0))</f>
        <v>0</v>
      </c>
      <c r="E257" s="47">
        <f>IF(ISNA(VLOOKUP(Журналисты!$B257,'12'!$B$2:$C$400,2,0))=TRUE,0,VLOOKUP(Журналисты!$B257,'12'!$B$2:$C$400,2,0))</f>
        <v>0</v>
      </c>
      <c r="F257" s="47">
        <f>IF(ISNA(VLOOKUP(Журналисты!$B257,'13'!$B$2:$C$400,2,0))=TRUE,0,VLOOKUP(Журналисты!$B257,'13'!$B$2:$C$400,2,0))</f>
        <v>2000000</v>
      </c>
      <c r="G257" s="47">
        <f>IF(ISNA(VLOOKUP(Журналисты!$B257,'14'!$B$2:$C$400,2,0))=TRUE,0,VLOOKUP(Журналисты!$B257,'14'!$B$2:$C$400,2,0))</f>
        <v>11000000</v>
      </c>
      <c r="H257" s="47">
        <f>IF(ISNA(VLOOKUP(Журналисты!$B257,'15'!$B$2:$C$400,2,0))=TRUE,0,VLOOKUP(Журналисты!$B257,'15'!$B$2:$C$400,2,0))</f>
        <v>0</v>
      </c>
      <c r="I257" s="37">
        <f t="shared" si="15"/>
        <v>13000000</v>
      </c>
      <c r="K257" s="39">
        <f t="shared" si="12"/>
        <v>2</v>
      </c>
      <c r="M257" s="38" t="str">
        <f t="shared" si="13"/>
        <v>RomanWolf</v>
      </c>
    </row>
    <row r="258" spans="1:13" ht="15">
      <c r="A258" s="46">
        <f>COUNTIFS(B$3:B$1130,B258)</f>
        <v>1</v>
      </c>
      <c r="B258" s="34" t="s">
        <v>575</v>
      </c>
      <c r="C258" s="47">
        <f>IF(ISNA(VLOOKUP(Журналисты!$B258,'10'!$B$2:$C$400,2,0))=TRUE,0,VLOOKUP(Журналисты!$B258,'10'!$B$2:$C$400,2,0))</f>
        <v>0</v>
      </c>
      <c r="D258" s="47">
        <f>IF(ISNA(VLOOKUP(Журналисты!$B258,'11'!$B$2:$C$400,2,0))=TRUE,0,VLOOKUP(Журналисты!$B258,'11'!$B$2:$C$400,2,0))</f>
        <v>0</v>
      </c>
      <c r="E258" s="47">
        <f>IF(ISNA(VLOOKUP(Журналисты!$B258,'12'!$B$2:$C$400,2,0))=TRUE,0,VLOOKUP(Журналисты!$B258,'12'!$B$2:$C$400,2,0))</f>
        <v>0</v>
      </c>
      <c r="F258" s="47">
        <f>IF(ISNA(VLOOKUP(Журналисты!$B258,'13'!$B$2:$C$400,2,0))=TRUE,0,VLOOKUP(Журналисты!$B258,'13'!$B$2:$C$400,2,0))</f>
        <v>44900000</v>
      </c>
      <c r="G258" s="47">
        <f>IF(ISNA(VLOOKUP(Журналисты!$B258,'14'!$B$2:$C$400,2,0))=TRUE,0,VLOOKUP(Журналисты!$B258,'14'!$B$2:$C$400,2,0))</f>
        <v>10800000</v>
      </c>
      <c r="H258" s="47">
        <f>IF(ISNA(VLOOKUP(Журналисты!$B258,'15'!$B$2:$C$400,2,0))=TRUE,0,VLOOKUP(Журналисты!$B258,'15'!$B$2:$C$400,2,0))</f>
        <v>0</v>
      </c>
      <c r="I258" s="37">
        <f t="shared" si="15"/>
        <v>55700000</v>
      </c>
      <c r="K258" s="39">
        <f t="shared" si="12"/>
        <v>2</v>
      </c>
      <c r="M258" s="38" t="str">
        <f t="shared" si="13"/>
        <v>consiglier</v>
      </c>
    </row>
    <row r="259" spans="1:13" ht="15">
      <c r="A259" s="46">
        <f>COUNTIFS(B$3:B$1130,B259)</f>
        <v>1</v>
      </c>
      <c r="B259" s="34" t="s">
        <v>579</v>
      </c>
      <c r="C259" s="47">
        <f>IF(ISNA(VLOOKUP(Журналисты!$B259,'10'!$B$2:$C$400,2,0))=TRUE,0,VLOOKUP(Журналисты!$B259,'10'!$B$2:$C$400,2,0))</f>
        <v>0</v>
      </c>
      <c r="D259" s="47">
        <f>IF(ISNA(VLOOKUP(Журналисты!$B259,'11'!$B$2:$C$400,2,0))=TRUE,0,VLOOKUP(Журналисты!$B259,'11'!$B$2:$C$400,2,0))</f>
        <v>0</v>
      </c>
      <c r="E259" s="47">
        <f>IF(ISNA(VLOOKUP(Журналисты!$B259,'12'!$B$2:$C$400,2,0))=TRUE,0,VLOOKUP(Журналисты!$B259,'12'!$B$2:$C$400,2,0))</f>
        <v>0</v>
      </c>
      <c r="F259" s="47">
        <f>IF(ISNA(VLOOKUP(Журналисты!$B259,'13'!$B$2:$C$400,2,0))=TRUE,0,VLOOKUP(Журналисты!$B259,'13'!$B$2:$C$400,2,0))</f>
        <v>37400000</v>
      </c>
      <c r="G259" s="47">
        <f>IF(ISNA(VLOOKUP(Журналисты!$B259,'14'!$B$2:$C$400,2,0))=TRUE,0,VLOOKUP(Журналисты!$B259,'14'!$B$2:$C$400,2,0))</f>
        <v>10800000</v>
      </c>
      <c r="H259" s="47">
        <f>IF(ISNA(VLOOKUP(Журналисты!$B259,'15'!$B$2:$C$400,2,0))=TRUE,0,VLOOKUP(Журналисты!$B259,'15'!$B$2:$C$400,2,0))</f>
        <v>0</v>
      </c>
      <c r="I259" s="37">
        <f t="shared" si="15"/>
        <v>48200000</v>
      </c>
      <c r="K259" s="39">
        <f aca="true" t="shared" si="16" ref="K259:K322">COUNTIFS(C259:H259,"&gt;0")</f>
        <v>2</v>
      </c>
      <c r="M259" s="38" t="str">
        <f aca="true" t="shared" si="17" ref="M259:M322">B259</f>
        <v>asadar</v>
      </c>
    </row>
    <row r="260" spans="1:13" ht="15">
      <c r="A260" s="46">
        <f>COUNTIFS(B$3:B$1130,B260)</f>
        <v>1</v>
      </c>
      <c r="B260" s="34" t="s">
        <v>390</v>
      </c>
      <c r="C260" s="47">
        <f>IF(ISNA(VLOOKUP(Журналисты!$B260,'10'!$B$2:$C$400,2,0))=TRUE,0,VLOOKUP(Журналисты!$B260,'10'!$B$2:$C$400,2,0))</f>
        <v>0</v>
      </c>
      <c r="D260" s="47">
        <f>IF(ISNA(VLOOKUP(Журналисты!$B260,'11'!$B$2:$C$400,2,0))=TRUE,0,VLOOKUP(Журналисты!$B260,'11'!$B$2:$C$400,2,0))</f>
        <v>0</v>
      </c>
      <c r="E260" s="47">
        <f>IF(ISNA(VLOOKUP(Журналисты!$B260,'12'!$B$2:$C$400,2,0))=TRUE,0,VLOOKUP(Журналисты!$B260,'12'!$B$2:$C$400,2,0))</f>
        <v>19150000</v>
      </c>
      <c r="F260" s="47">
        <f>IF(ISNA(VLOOKUP(Журналисты!$B260,'13'!$B$2:$C$400,2,0))=TRUE,0,VLOOKUP(Журналисты!$B260,'13'!$B$2:$C$400,2,0))</f>
        <v>12900000</v>
      </c>
      <c r="G260" s="47">
        <f>IF(ISNA(VLOOKUP(Журналисты!$B260,'14'!$B$2:$C$400,2,0))=TRUE,0,VLOOKUP(Журналисты!$B260,'14'!$B$2:$C$400,2,0))</f>
        <v>10500000</v>
      </c>
      <c r="H260" s="47">
        <f>IF(ISNA(VLOOKUP(Журналисты!$B260,'15'!$B$2:$C$400,2,0))=TRUE,0,VLOOKUP(Журналисты!$B260,'15'!$B$2:$C$400,2,0))</f>
        <v>0</v>
      </c>
      <c r="I260" s="37">
        <f t="shared" si="15"/>
        <v>42550000</v>
      </c>
      <c r="K260" s="39">
        <f t="shared" si="16"/>
        <v>3</v>
      </c>
      <c r="M260" s="38" t="str">
        <f t="shared" si="17"/>
        <v>DimaL</v>
      </c>
    </row>
    <row r="261" spans="1:13" ht="15">
      <c r="A261" s="46">
        <f>COUNTIFS(B$3:B$1130,B261)</f>
        <v>1</v>
      </c>
      <c r="B261" s="34" t="s">
        <v>744</v>
      </c>
      <c r="C261" s="47">
        <f>IF(ISNA(VLOOKUP(Журналисты!$B261,'10'!$B$2:$C$400,2,0))=TRUE,0,VLOOKUP(Журналисты!$B261,'10'!$B$2:$C$400,2,0))</f>
        <v>0</v>
      </c>
      <c r="D261" s="47">
        <f>IF(ISNA(VLOOKUP(Журналисты!$B261,'11'!$B$2:$C$400,2,0))=TRUE,0,VLOOKUP(Журналисты!$B261,'11'!$B$2:$C$400,2,0))</f>
        <v>0</v>
      </c>
      <c r="E261" s="47">
        <f>IF(ISNA(VLOOKUP(Журналисты!$B261,'12'!$B$2:$C$400,2,0))=TRUE,0,VLOOKUP(Журналисты!$B261,'12'!$B$2:$C$400,2,0))</f>
        <v>0</v>
      </c>
      <c r="F261" s="47">
        <f>IF(ISNA(VLOOKUP(Журналисты!$B261,'13'!$B$2:$C$400,2,0))=TRUE,0,VLOOKUP(Журналисты!$B261,'13'!$B$2:$C$400,2,0))</f>
        <v>0</v>
      </c>
      <c r="G261" s="47">
        <f>IF(ISNA(VLOOKUP(Журналисты!$B261,'14'!$B$2:$C$400,2,0))=TRUE,0,VLOOKUP(Журналисты!$B261,'14'!$B$2:$C$400,2,0))</f>
        <v>10400000</v>
      </c>
      <c r="H261" s="47">
        <f>IF(ISNA(VLOOKUP(Журналисты!$B261,'15'!$B$2:$C$400,2,0))=TRUE,0,VLOOKUP(Журналисты!$B261,'15'!$B$2:$C$400,2,0))</f>
        <v>0</v>
      </c>
      <c r="I261" s="37">
        <f t="shared" si="15"/>
        <v>10400000</v>
      </c>
      <c r="K261" s="39">
        <f t="shared" si="16"/>
        <v>1</v>
      </c>
      <c r="M261" s="38" t="str">
        <f t="shared" si="17"/>
        <v>Natali_a</v>
      </c>
    </row>
    <row r="262" spans="1:13" ht="15">
      <c r="A262" s="46">
        <f>COUNTIFS(B$3:B$1130,B262)</f>
        <v>1</v>
      </c>
      <c r="B262" s="34" t="s">
        <v>588</v>
      </c>
      <c r="C262" s="47">
        <f>IF(ISNA(VLOOKUP(Журналисты!$B262,'10'!$B$2:$C$400,2,0))=TRUE,0,VLOOKUP(Журналисты!$B262,'10'!$B$2:$C$400,2,0))</f>
        <v>0</v>
      </c>
      <c r="D262" s="47">
        <f>IF(ISNA(VLOOKUP(Журналисты!$B262,'11'!$B$2:$C$400,2,0))=TRUE,0,VLOOKUP(Журналисты!$B262,'11'!$B$2:$C$400,2,0))</f>
        <v>0</v>
      </c>
      <c r="E262" s="47">
        <f>IF(ISNA(VLOOKUP(Журналисты!$B262,'12'!$B$2:$C$400,2,0))=TRUE,0,VLOOKUP(Журналисты!$B262,'12'!$B$2:$C$400,2,0))</f>
        <v>48000000</v>
      </c>
      <c r="F262" s="47">
        <f>IF(ISNA(VLOOKUP(Журналисты!$B262,'13'!$B$2:$C$400,2,0))=TRUE,0,VLOOKUP(Журналисты!$B262,'13'!$B$2:$C$400,2,0))</f>
        <v>21600000</v>
      </c>
      <c r="G262" s="47">
        <f>IF(ISNA(VLOOKUP(Журналисты!$B262,'14'!$B$2:$C$400,2,0))=TRUE,0,VLOOKUP(Журналисты!$B262,'14'!$B$2:$C$400,2,0))</f>
        <v>10400000</v>
      </c>
      <c r="H262" s="47">
        <f>IF(ISNA(VLOOKUP(Журналисты!$B262,'15'!$B$2:$C$400,2,0))=TRUE,0,VLOOKUP(Журналисты!$B262,'15'!$B$2:$C$400,2,0))</f>
        <v>0</v>
      </c>
      <c r="I262" s="37">
        <f t="shared" si="15"/>
        <v>80000000</v>
      </c>
      <c r="K262" s="39">
        <f t="shared" si="16"/>
        <v>3</v>
      </c>
      <c r="M262" s="38" t="str">
        <f t="shared" si="17"/>
        <v>sorrel</v>
      </c>
    </row>
    <row r="263" spans="1:13" ht="15">
      <c r="A263" s="46">
        <f>COUNTIFS(B$3:B$1130,B263)</f>
        <v>1</v>
      </c>
      <c r="B263" s="34" t="s">
        <v>746</v>
      </c>
      <c r="C263" s="47">
        <f>IF(ISNA(VLOOKUP(Журналисты!$B263,'10'!$B$2:$C$400,2,0))=TRUE,0,VLOOKUP(Журналисты!$B263,'10'!$B$2:$C$400,2,0))</f>
        <v>0</v>
      </c>
      <c r="D263" s="47">
        <f>IF(ISNA(VLOOKUP(Журналисты!$B263,'11'!$B$2:$C$400,2,0))=TRUE,0,VLOOKUP(Журналисты!$B263,'11'!$B$2:$C$400,2,0))</f>
        <v>0</v>
      </c>
      <c r="E263" s="47">
        <f>IF(ISNA(VLOOKUP(Журналисты!$B263,'12'!$B$2:$C$400,2,0))=TRUE,0,VLOOKUP(Журналисты!$B263,'12'!$B$2:$C$400,2,0))</f>
        <v>0</v>
      </c>
      <c r="F263" s="47">
        <f>IF(ISNA(VLOOKUP(Журналисты!$B263,'13'!$B$2:$C$400,2,0))=TRUE,0,VLOOKUP(Журналисты!$B263,'13'!$B$2:$C$400,2,0))</f>
        <v>0</v>
      </c>
      <c r="G263" s="47">
        <f>IF(ISNA(VLOOKUP(Журналисты!$B263,'14'!$B$2:$C$400,2,0))=TRUE,0,VLOOKUP(Журналисты!$B263,'14'!$B$2:$C$400,2,0))</f>
        <v>10300000</v>
      </c>
      <c r="H263" s="47">
        <f>IF(ISNA(VLOOKUP(Журналисты!$B263,'15'!$B$2:$C$400,2,0))=TRUE,0,VLOOKUP(Журналисты!$B263,'15'!$B$2:$C$400,2,0))</f>
        <v>0</v>
      </c>
      <c r="I263" s="37">
        <f t="shared" si="15"/>
        <v>10300000</v>
      </c>
      <c r="K263" s="39">
        <f t="shared" si="16"/>
        <v>1</v>
      </c>
      <c r="M263" s="38" t="str">
        <f t="shared" si="17"/>
        <v>Милкер-Мотор</v>
      </c>
    </row>
    <row r="264" spans="1:13" ht="15">
      <c r="A264" s="46">
        <f>COUNTIFS(B$3:B$1130,B264)</f>
        <v>1</v>
      </c>
      <c r="B264" s="34" t="s">
        <v>524</v>
      </c>
      <c r="C264" s="47">
        <f>IF(ISNA(VLOOKUP(Журналисты!$B264,'10'!$B$2:$C$400,2,0))=TRUE,0,VLOOKUP(Журналисты!$B264,'10'!$B$2:$C$400,2,0))</f>
        <v>0</v>
      </c>
      <c r="D264" s="47">
        <f>IF(ISNA(VLOOKUP(Журналисты!$B264,'11'!$B$2:$C$400,2,0))=TRUE,0,VLOOKUP(Журналисты!$B264,'11'!$B$2:$C$400,2,0))</f>
        <v>0</v>
      </c>
      <c r="E264" s="47">
        <f>IF(ISNA(VLOOKUP(Журналисты!$B264,'12'!$B$2:$C$400,2,0))=TRUE,0,VLOOKUP(Журналисты!$B264,'12'!$B$2:$C$400,2,0))</f>
        <v>1900000</v>
      </c>
      <c r="F264" s="47">
        <f>IF(ISNA(VLOOKUP(Журналисты!$B264,'13'!$B$2:$C$400,2,0))=TRUE,0,VLOOKUP(Журналисты!$B264,'13'!$B$2:$C$400,2,0))</f>
        <v>3200000</v>
      </c>
      <c r="G264" s="47">
        <f>IF(ISNA(VLOOKUP(Журналисты!$B264,'14'!$B$2:$C$400,2,0))=TRUE,0,VLOOKUP(Журналисты!$B264,'14'!$B$2:$C$400,2,0))</f>
        <v>10300000</v>
      </c>
      <c r="H264" s="47">
        <f>IF(ISNA(VLOOKUP(Журналисты!$B264,'15'!$B$2:$C$400,2,0))=TRUE,0,VLOOKUP(Журналисты!$B264,'15'!$B$2:$C$400,2,0))</f>
        <v>0</v>
      </c>
      <c r="I264" s="37">
        <f t="shared" si="15"/>
        <v>15400000</v>
      </c>
      <c r="K264" s="39">
        <f t="shared" si="16"/>
        <v>3</v>
      </c>
      <c r="M264" s="38" t="str">
        <f t="shared" si="17"/>
        <v>EuropeaN</v>
      </c>
    </row>
    <row r="265" spans="1:13" ht="15">
      <c r="A265" s="46">
        <f>COUNTIFS(B$3:B$1130,B265)</f>
        <v>1</v>
      </c>
      <c r="B265" s="34" t="s">
        <v>643</v>
      </c>
      <c r="C265" s="47">
        <f>IF(ISNA(VLOOKUP(Журналисты!$B265,'10'!$B$2:$C$400,2,0))=TRUE,0,VLOOKUP(Журналисты!$B265,'10'!$B$2:$C$400,2,0))</f>
        <v>0</v>
      </c>
      <c r="D265" s="47">
        <f>IF(ISNA(VLOOKUP(Журналисты!$B265,'11'!$B$2:$C$400,2,0))=TRUE,0,VLOOKUP(Журналисты!$B265,'11'!$B$2:$C$400,2,0))</f>
        <v>0</v>
      </c>
      <c r="E265" s="47">
        <f>IF(ISNA(VLOOKUP(Журналисты!$B265,'12'!$B$2:$C$400,2,0))=TRUE,0,VLOOKUP(Журналисты!$B265,'12'!$B$2:$C$400,2,0))</f>
        <v>0</v>
      </c>
      <c r="F265" s="47">
        <f>IF(ISNA(VLOOKUP(Журналисты!$B265,'13'!$B$2:$C$400,2,0))=TRUE,0,VLOOKUP(Журналисты!$B265,'13'!$B$2:$C$400,2,0))</f>
        <v>5400000</v>
      </c>
      <c r="G265" s="47">
        <f>IF(ISNA(VLOOKUP(Журналисты!$B265,'14'!$B$2:$C$400,2,0))=TRUE,0,VLOOKUP(Журналисты!$B265,'14'!$B$2:$C$400,2,0))</f>
        <v>10300000</v>
      </c>
      <c r="H265" s="47">
        <f>IF(ISNA(VLOOKUP(Журналисты!$B265,'15'!$B$2:$C$400,2,0))=TRUE,0,VLOOKUP(Журналисты!$B265,'15'!$B$2:$C$400,2,0))</f>
        <v>0</v>
      </c>
      <c r="I265" s="37">
        <f t="shared" si="15"/>
        <v>15700000</v>
      </c>
      <c r="K265" s="39">
        <f t="shared" si="16"/>
        <v>2</v>
      </c>
      <c r="M265" s="38" t="str">
        <f t="shared" si="17"/>
        <v>Vesnushka</v>
      </c>
    </row>
    <row r="266" spans="1:13" ht="15">
      <c r="A266" s="46">
        <f>COUNTIFS(B$3:B$1130,B266)</f>
        <v>1</v>
      </c>
      <c r="B266" s="34" t="s">
        <v>482</v>
      </c>
      <c r="C266" s="47">
        <f>IF(ISNA(VLOOKUP(Журналисты!$B266,'10'!$B$2:$C$400,2,0))=TRUE,0,VLOOKUP(Журналисты!$B266,'10'!$B$2:$C$400,2,0))</f>
        <v>0</v>
      </c>
      <c r="D266" s="47">
        <f>IF(ISNA(VLOOKUP(Журналисты!$B266,'11'!$B$2:$C$400,2,0))=TRUE,0,VLOOKUP(Журналисты!$B266,'11'!$B$2:$C$400,2,0))</f>
        <v>0</v>
      </c>
      <c r="E266" s="47">
        <f>IF(ISNA(VLOOKUP(Журналисты!$B266,'12'!$B$2:$C$400,2,0))=TRUE,0,VLOOKUP(Журналисты!$B266,'12'!$B$2:$C$400,2,0))</f>
        <v>5200000</v>
      </c>
      <c r="F266" s="47">
        <f>IF(ISNA(VLOOKUP(Журналисты!$B266,'13'!$B$2:$C$400,2,0))=TRUE,0,VLOOKUP(Журналисты!$B266,'13'!$B$2:$C$400,2,0))</f>
        <v>0</v>
      </c>
      <c r="G266" s="47">
        <f>IF(ISNA(VLOOKUP(Журналисты!$B266,'14'!$B$2:$C$400,2,0))=TRUE,0,VLOOKUP(Журналисты!$B266,'14'!$B$2:$C$400,2,0))</f>
        <v>10200000</v>
      </c>
      <c r="H266" s="47">
        <f>IF(ISNA(VLOOKUP(Журналисты!$B266,'15'!$B$2:$C$400,2,0))=TRUE,0,VLOOKUP(Журналисты!$B266,'15'!$B$2:$C$400,2,0))</f>
        <v>0</v>
      </c>
      <c r="I266" s="37">
        <f t="shared" si="15"/>
        <v>15400000</v>
      </c>
      <c r="K266" s="39">
        <f t="shared" si="16"/>
        <v>2</v>
      </c>
      <c r="M266" s="38" t="str">
        <f t="shared" si="17"/>
        <v>Vans Viva</v>
      </c>
    </row>
    <row r="267" spans="1:13" ht="15">
      <c r="A267" s="46">
        <f>COUNTIFS(B$3:B$1130,B267)</f>
        <v>1</v>
      </c>
      <c r="B267" s="34" t="s">
        <v>747</v>
      </c>
      <c r="C267" s="47">
        <f>IF(ISNA(VLOOKUP(Журналисты!$B267,'10'!$B$2:$C$400,2,0))=TRUE,0,VLOOKUP(Журналисты!$B267,'10'!$B$2:$C$400,2,0))</f>
        <v>0</v>
      </c>
      <c r="D267" s="47">
        <f>IF(ISNA(VLOOKUP(Журналисты!$B267,'11'!$B$2:$C$400,2,0))=TRUE,0,VLOOKUP(Журналисты!$B267,'11'!$B$2:$C$400,2,0))</f>
        <v>0</v>
      </c>
      <c r="E267" s="47">
        <f>IF(ISNA(VLOOKUP(Журналисты!$B267,'12'!$B$2:$C$400,2,0))=TRUE,0,VLOOKUP(Журналисты!$B267,'12'!$B$2:$C$400,2,0))</f>
        <v>0</v>
      </c>
      <c r="F267" s="47">
        <f>IF(ISNA(VLOOKUP(Журналисты!$B267,'13'!$B$2:$C$400,2,0))=TRUE,0,VLOOKUP(Журналисты!$B267,'13'!$B$2:$C$400,2,0))</f>
        <v>0</v>
      </c>
      <c r="G267" s="47">
        <f>IF(ISNA(VLOOKUP(Журналисты!$B267,'14'!$B$2:$C$400,2,0))=TRUE,0,VLOOKUP(Журналисты!$B267,'14'!$B$2:$C$400,2,0))</f>
        <v>9800000</v>
      </c>
      <c r="H267" s="47">
        <f>IF(ISNA(VLOOKUP(Журналисты!$B267,'15'!$B$2:$C$400,2,0))=TRUE,0,VLOOKUP(Журналисты!$B267,'15'!$B$2:$C$400,2,0))</f>
        <v>0</v>
      </c>
      <c r="I267" s="37">
        <f t="shared" si="15"/>
        <v>9800000</v>
      </c>
      <c r="K267" s="39">
        <f t="shared" si="16"/>
        <v>1</v>
      </c>
      <c r="M267" s="38" t="str">
        <f t="shared" si="17"/>
        <v>kestas</v>
      </c>
    </row>
    <row r="268" spans="1:13" ht="15">
      <c r="A268" s="46">
        <f>COUNTIFS(B$3:B$1130,B268)</f>
        <v>1</v>
      </c>
      <c r="B268" s="34" t="s">
        <v>382</v>
      </c>
      <c r="C268" s="47">
        <f>IF(ISNA(VLOOKUP(Журналисты!$B268,'10'!$B$2:$C$400,2,0))=TRUE,0,VLOOKUP(Журналисты!$B268,'10'!$B$2:$C$400,2,0))</f>
        <v>0</v>
      </c>
      <c r="D268" s="47">
        <f>IF(ISNA(VLOOKUP(Журналисты!$B268,'11'!$B$2:$C$400,2,0))=TRUE,0,VLOOKUP(Журналисты!$B268,'11'!$B$2:$C$400,2,0))</f>
        <v>0</v>
      </c>
      <c r="E268" s="47">
        <f>IF(ISNA(VLOOKUP(Журналисты!$B268,'12'!$B$2:$C$400,2,0))=TRUE,0,VLOOKUP(Журналисты!$B268,'12'!$B$2:$C$400,2,0))</f>
        <v>21000000</v>
      </c>
      <c r="F268" s="47">
        <f>IF(ISNA(VLOOKUP(Журналисты!$B268,'13'!$B$2:$C$400,2,0))=TRUE,0,VLOOKUP(Журналисты!$B268,'13'!$B$2:$C$400,2,0))</f>
        <v>41800000</v>
      </c>
      <c r="G268" s="47">
        <f>IF(ISNA(VLOOKUP(Журналисты!$B268,'14'!$B$2:$C$400,2,0))=TRUE,0,VLOOKUP(Журналисты!$B268,'14'!$B$2:$C$400,2,0))</f>
        <v>9500000</v>
      </c>
      <c r="H268" s="47">
        <f>IF(ISNA(VLOOKUP(Журналисты!$B268,'15'!$B$2:$C$400,2,0))=TRUE,0,VLOOKUP(Журналисты!$B268,'15'!$B$2:$C$400,2,0))</f>
        <v>0</v>
      </c>
      <c r="I268" s="37">
        <f t="shared" si="15"/>
        <v>72300000</v>
      </c>
      <c r="K268" s="39">
        <f t="shared" si="16"/>
        <v>3</v>
      </c>
      <c r="M268" s="38" t="str">
        <f t="shared" si="17"/>
        <v>SancheS77</v>
      </c>
    </row>
    <row r="269" spans="1:13" ht="15">
      <c r="A269" s="46">
        <f>COUNTIFS(B$3:B$1130,B269)</f>
        <v>1</v>
      </c>
      <c r="B269" s="34" t="s">
        <v>748</v>
      </c>
      <c r="C269" s="47">
        <f>IF(ISNA(VLOOKUP(Журналисты!$B269,'10'!$B$2:$C$400,2,0))=TRUE,0,VLOOKUP(Журналисты!$B269,'10'!$B$2:$C$400,2,0))</f>
        <v>0</v>
      </c>
      <c r="D269" s="47">
        <f>IF(ISNA(VLOOKUP(Журналисты!$B269,'11'!$B$2:$C$400,2,0))=TRUE,0,VLOOKUP(Журналисты!$B269,'11'!$B$2:$C$400,2,0))</f>
        <v>0</v>
      </c>
      <c r="E269" s="47">
        <f>IF(ISNA(VLOOKUP(Журналисты!$B269,'12'!$B$2:$C$400,2,0))=TRUE,0,VLOOKUP(Журналисты!$B269,'12'!$B$2:$C$400,2,0))</f>
        <v>0</v>
      </c>
      <c r="F269" s="47">
        <f>IF(ISNA(VLOOKUP(Журналисты!$B269,'13'!$B$2:$C$400,2,0))=TRUE,0,VLOOKUP(Журналисты!$B269,'13'!$B$2:$C$400,2,0))</f>
        <v>0</v>
      </c>
      <c r="G269" s="47">
        <f>IF(ISNA(VLOOKUP(Журналисты!$B269,'14'!$B$2:$C$400,2,0))=TRUE,0,VLOOKUP(Журналисты!$B269,'14'!$B$2:$C$400,2,0))</f>
        <v>9500000</v>
      </c>
      <c r="H269" s="47">
        <f>IF(ISNA(VLOOKUP(Журналисты!$B269,'15'!$B$2:$C$400,2,0))=TRUE,0,VLOOKUP(Журналисты!$B269,'15'!$B$2:$C$400,2,0))</f>
        <v>0</v>
      </c>
      <c r="I269" s="37">
        <f t="shared" si="15"/>
        <v>9500000</v>
      </c>
      <c r="K269" s="39">
        <f t="shared" si="16"/>
        <v>1</v>
      </c>
      <c r="M269" s="38" t="str">
        <f t="shared" si="17"/>
        <v>qwe1</v>
      </c>
    </row>
    <row r="270" spans="1:13" ht="15">
      <c r="A270" s="46">
        <f>COUNTIFS(B$3:B$1130,B270)</f>
        <v>1</v>
      </c>
      <c r="B270" s="34" t="s">
        <v>422</v>
      </c>
      <c r="C270" s="47">
        <f>IF(ISNA(VLOOKUP(Журналисты!$B270,'10'!$B$2:$C$400,2,0))=TRUE,0,VLOOKUP(Журналисты!$B270,'10'!$B$2:$C$400,2,0))</f>
        <v>0</v>
      </c>
      <c r="D270" s="47">
        <f>IF(ISNA(VLOOKUP(Журналисты!$B270,'11'!$B$2:$C$400,2,0))=TRUE,0,VLOOKUP(Журналисты!$B270,'11'!$B$2:$C$400,2,0))</f>
        <v>0</v>
      </c>
      <c r="E270" s="47">
        <f>IF(ISNA(VLOOKUP(Журналисты!$B270,'12'!$B$2:$C$400,2,0))=TRUE,0,VLOOKUP(Журналисты!$B270,'12'!$B$2:$C$400,2,0))</f>
        <v>11300000</v>
      </c>
      <c r="F270" s="47">
        <f>IF(ISNA(VLOOKUP(Журналисты!$B270,'13'!$B$2:$C$400,2,0))=TRUE,0,VLOOKUP(Журналисты!$B270,'13'!$B$2:$C$400,2,0))</f>
        <v>9300000</v>
      </c>
      <c r="G270" s="47">
        <f>IF(ISNA(VLOOKUP(Журналисты!$B270,'14'!$B$2:$C$400,2,0))=TRUE,0,VLOOKUP(Журналисты!$B270,'14'!$B$2:$C$400,2,0))</f>
        <v>9200000</v>
      </c>
      <c r="H270" s="47">
        <f>IF(ISNA(VLOOKUP(Журналисты!$B270,'15'!$B$2:$C$400,2,0))=TRUE,0,VLOOKUP(Журналисты!$B270,'15'!$B$2:$C$400,2,0))</f>
        <v>0</v>
      </c>
      <c r="I270" s="37">
        <f t="shared" si="15"/>
        <v>29800000</v>
      </c>
      <c r="K270" s="39">
        <f t="shared" si="16"/>
        <v>3</v>
      </c>
      <c r="M270" s="38" t="str">
        <f t="shared" si="17"/>
        <v>AlexSL</v>
      </c>
    </row>
    <row r="271" spans="1:13" ht="15">
      <c r="A271" s="46">
        <f>COUNTIFS(B$3:B$1130,B271)</f>
        <v>1</v>
      </c>
      <c r="B271" s="34" t="s">
        <v>749</v>
      </c>
      <c r="C271" s="47">
        <f>IF(ISNA(VLOOKUP(Журналисты!$B271,'10'!$B$2:$C$400,2,0))=TRUE,0,VLOOKUP(Журналисты!$B271,'10'!$B$2:$C$400,2,0))</f>
        <v>0</v>
      </c>
      <c r="D271" s="47">
        <f>IF(ISNA(VLOOKUP(Журналисты!$B271,'11'!$B$2:$C$400,2,0))=TRUE,0,VLOOKUP(Журналисты!$B271,'11'!$B$2:$C$400,2,0))</f>
        <v>0</v>
      </c>
      <c r="E271" s="47">
        <f>IF(ISNA(VLOOKUP(Журналисты!$B271,'12'!$B$2:$C$400,2,0))=TRUE,0,VLOOKUP(Журналисты!$B271,'12'!$B$2:$C$400,2,0))</f>
        <v>0</v>
      </c>
      <c r="F271" s="47">
        <f>IF(ISNA(VLOOKUP(Журналисты!$B271,'13'!$B$2:$C$400,2,0))=TRUE,0,VLOOKUP(Журналисты!$B271,'13'!$B$2:$C$400,2,0))</f>
        <v>0</v>
      </c>
      <c r="G271" s="47">
        <f>IF(ISNA(VLOOKUP(Журналисты!$B271,'14'!$B$2:$C$400,2,0))=TRUE,0,VLOOKUP(Журналисты!$B271,'14'!$B$2:$C$400,2,0))</f>
        <v>8900000</v>
      </c>
      <c r="H271" s="47">
        <f>IF(ISNA(VLOOKUP(Журналисты!$B271,'15'!$B$2:$C$400,2,0))=TRUE,0,VLOOKUP(Журналисты!$B271,'15'!$B$2:$C$400,2,0))</f>
        <v>0</v>
      </c>
      <c r="I271" s="37">
        <f t="shared" si="15"/>
        <v>8900000</v>
      </c>
      <c r="K271" s="39">
        <f t="shared" si="16"/>
        <v>1</v>
      </c>
      <c r="M271" s="38" t="str">
        <f t="shared" si="17"/>
        <v>slovan</v>
      </c>
    </row>
    <row r="272" spans="1:13" ht="15">
      <c r="A272" s="46">
        <f>COUNTIFS(B$3:B$1130,B272)</f>
        <v>1</v>
      </c>
      <c r="B272" s="34" t="s">
        <v>7</v>
      </c>
      <c r="C272" s="47">
        <f>IF(ISNA(VLOOKUP(Журналисты!$B272,'10'!$B$2:$C$400,2,0))=TRUE,0,VLOOKUP(Журналисты!$B272,'10'!$B$2:$C$400,2,0))</f>
        <v>50780000</v>
      </c>
      <c r="D272" s="47">
        <f>IF(ISNA(VLOOKUP(Журналисты!$B272,'11'!$B$2:$C$400,2,0))=TRUE,0,VLOOKUP(Журналисты!$B272,'11'!$B$2:$C$400,2,0))</f>
        <v>47780000</v>
      </c>
      <c r="E272" s="47">
        <f>IF(ISNA(VLOOKUP(Журналисты!$B272,'12'!$B$2:$C$400,2,0))=TRUE,0,VLOOKUP(Журналисты!$B272,'12'!$B$2:$C$400,2,0))</f>
        <v>84175000</v>
      </c>
      <c r="F272" s="47">
        <f>IF(ISNA(VLOOKUP(Журналисты!$B272,'13'!$B$2:$C$400,2,0))=TRUE,0,VLOOKUP(Журналисты!$B272,'13'!$B$2:$C$400,2,0))</f>
        <v>88900000</v>
      </c>
      <c r="G272" s="47">
        <f>IF(ISNA(VLOOKUP(Журналисты!$B272,'14'!$B$2:$C$400,2,0))=TRUE,0,VLOOKUP(Журналисты!$B272,'14'!$B$2:$C$400,2,0))</f>
        <v>8400000</v>
      </c>
      <c r="H272" s="47">
        <f>IF(ISNA(VLOOKUP(Журналисты!$B272,'15'!$B$2:$C$400,2,0))=TRUE,0,VLOOKUP(Журналисты!$B272,'15'!$B$2:$C$400,2,0))</f>
        <v>0</v>
      </c>
      <c r="I272" s="37">
        <f t="shared" si="15"/>
        <v>280035000</v>
      </c>
      <c r="K272" s="39">
        <f t="shared" si="16"/>
        <v>5</v>
      </c>
      <c r="M272" s="38" t="str">
        <f t="shared" si="17"/>
        <v>Саша - Белый</v>
      </c>
    </row>
    <row r="273" spans="1:13" ht="15">
      <c r="A273" s="46">
        <f>COUNTIFS(B$3:B$1130,B273)</f>
        <v>1</v>
      </c>
      <c r="B273" s="34" t="s">
        <v>752</v>
      </c>
      <c r="C273" s="47">
        <f>IF(ISNA(VLOOKUP(Журналисты!$B273,'10'!$B$2:$C$400,2,0))=TRUE,0,VLOOKUP(Журналисты!$B273,'10'!$B$2:$C$400,2,0))</f>
        <v>0</v>
      </c>
      <c r="D273" s="47">
        <f>IF(ISNA(VLOOKUP(Журналисты!$B273,'11'!$B$2:$C$400,2,0))=TRUE,0,VLOOKUP(Журналисты!$B273,'11'!$B$2:$C$400,2,0))</f>
        <v>0</v>
      </c>
      <c r="E273" s="47">
        <f>IF(ISNA(VLOOKUP(Журналисты!$B273,'12'!$B$2:$C$400,2,0))=TRUE,0,VLOOKUP(Журналисты!$B273,'12'!$B$2:$C$400,2,0))</f>
        <v>0</v>
      </c>
      <c r="F273" s="47">
        <f>IF(ISNA(VLOOKUP(Журналисты!$B273,'13'!$B$2:$C$400,2,0))=TRUE,0,VLOOKUP(Журналисты!$B273,'13'!$B$2:$C$400,2,0))</f>
        <v>0</v>
      </c>
      <c r="G273" s="47">
        <f>IF(ISNA(VLOOKUP(Журналисты!$B273,'14'!$B$2:$C$400,2,0))=TRUE,0,VLOOKUP(Журналисты!$B273,'14'!$B$2:$C$400,2,0))</f>
        <v>8200000</v>
      </c>
      <c r="H273" s="47">
        <f>IF(ISNA(VLOOKUP(Журналисты!$B273,'15'!$B$2:$C$400,2,0))=TRUE,0,VLOOKUP(Журналисты!$B273,'15'!$B$2:$C$400,2,0))</f>
        <v>0</v>
      </c>
      <c r="I273" s="37">
        <f t="shared" si="15"/>
        <v>8200000</v>
      </c>
      <c r="K273" s="39">
        <f t="shared" si="16"/>
        <v>1</v>
      </c>
      <c r="M273" s="38" t="str">
        <f t="shared" si="17"/>
        <v>Erpacca</v>
      </c>
    </row>
    <row r="274" spans="1:13" ht="15">
      <c r="A274" s="46">
        <f>COUNTIFS(B$3:B$1130,B274)</f>
        <v>1</v>
      </c>
      <c r="B274" s="34" t="s">
        <v>753</v>
      </c>
      <c r="C274" s="47">
        <f>IF(ISNA(VLOOKUP(Журналисты!$B274,'10'!$B$2:$C$400,2,0))=TRUE,0,VLOOKUP(Журналисты!$B274,'10'!$B$2:$C$400,2,0))</f>
        <v>0</v>
      </c>
      <c r="D274" s="47">
        <f>IF(ISNA(VLOOKUP(Журналисты!$B274,'11'!$B$2:$C$400,2,0))=TRUE,0,VLOOKUP(Журналисты!$B274,'11'!$B$2:$C$400,2,0))</f>
        <v>0</v>
      </c>
      <c r="E274" s="47">
        <f>IF(ISNA(VLOOKUP(Журналисты!$B274,'12'!$B$2:$C$400,2,0))=TRUE,0,VLOOKUP(Журналисты!$B274,'12'!$B$2:$C$400,2,0))</f>
        <v>0</v>
      </c>
      <c r="F274" s="47">
        <f>IF(ISNA(VLOOKUP(Журналисты!$B274,'13'!$B$2:$C$400,2,0))=TRUE,0,VLOOKUP(Журналисты!$B274,'13'!$B$2:$C$400,2,0))</f>
        <v>0</v>
      </c>
      <c r="G274" s="47">
        <f>IF(ISNA(VLOOKUP(Журналисты!$B274,'14'!$B$2:$C$400,2,0))=TRUE,0,VLOOKUP(Журналисты!$B274,'14'!$B$2:$C$400,2,0))</f>
        <v>8100000</v>
      </c>
      <c r="H274" s="47">
        <f>IF(ISNA(VLOOKUP(Журналисты!$B274,'15'!$B$2:$C$400,2,0))=TRUE,0,VLOOKUP(Журналисты!$B274,'15'!$B$2:$C$400,2,0))</f>
        <v>0</v>
      </c>
      <c r="I274" s="37">
        <f t="shared" si="15"/>
        <v>8100000</v>
      </c>
      <c r="K274" s="39">
        <f t="shared" si="16"/>
        <v>1</v>
      </c>
      <c r="M274" s="38" t="str">
        <f t="shared" si="17"/>
        <v>Faen</v>
      </c>
    </row>
    <row r="275" spans="1:13" ht="15">
      <c r="A275" s="46">
        <f>COUNTIFS(B$3:B$1130,B275)</f>
        <v>1</v>
      </c>
      <c r="B275" s="34" t="s">
        <v>100</v>
      </c>
      <c r="C275" s="47">
        <f>IF(ISNA(VLOOKUP(Журналисты!$B275,'10'!$B$2:$C$400,2,0))=TRUE,0,VLOOKUP(Журналисты!$B275,'10'!$B$2:$C$400,2,0))</f>
        <v>21000000</v>
      </c>
      <c r="D275" s="47">
        <f>IF(ISNA(VLOOKUP(Журналисты!$B275,'11'!$B$2:$C$400,2,0))=TRUE,0,VLOOKUP(Журналисты!$B275,'11'!$B$2:$C$400,2,0))</f>
        <v>21000000</v>
      </c>
      <c r="E275" s="47">
        <f>IF(ISNA(VLOOKUP(Журналисты!$B275,'12'!$B$2:$C$400,2,0))=TRUE,0,VLOOKUP(Журналисты!$B275,'12'!$B$2:$C$400,2,0))</f>
        <v>17900000</v>
      </c>
      <c r="F275" s="47">
        <f>IF(ISNA(VLOOKUP(Журналисты!$B275,'13'!$B$2:$C$400,2,0))=TRUE,0,VLOOKUP(Журналисты!$B275,'13'!$B$2:$C$400,2,0))</f>
        <v>18100000</v>
      </c>
      <c r="G275" s="47">
        <f>IF(ISNA(VLOOKUP(Журналисты!$B275,'14'!$B$2:$C$400,2,0))=TRUE,0,VLOOKUP(Журналисты!$B275,'14'!$B$2:$C$400,2,0))</f>
        <v>8000000</v>
      </c>
      <c r="H275" s="47">
        <f>IF(ISNA(VLOOKUP(Журналисты!$B275,'15'!$B$2:$C$400,2,0))=TRUE,0,VLOOKUP(Журналисты!$B275,'15'!$B$2:$C$400,2,0))</f>
        <v>0</v>
      </c>
      <c r="I275" s="37">
        <f t="shared" si="15"/>
        <v>86000000</v>
      </c>
      <c r="K275" s="39">
        <f t="shared" si="16"/>
        <v>5</v>
      </c>
      <c r="M275" s="38" t="str">
        <f t="shared" si="17"/>
        <v>bottlmeat</v>
      </c>
    </row>
    <row r="276" spans="1:13" ht="15">
      <c r="A276" s="46">
        <f>COUNTIFS(B$3:B$1130,B276)</f>
        <v>1</v>
      </c>
      <c r="B276" s="34" t="s">
        <v>754</v>
      </c>
      <c r="C276" s="47">
        <f>IF(ISNA(VLOOKUP(Журналисты!$B276,'10'!$B$2:$C$400,2,0))=TRUE,0,VLOOKUP(Журналисты!$B276,'10'!$B$2:$C$400,2,0))</f>
        <v>0</v>
      </c>
      <c r="D276" s="47">
        <f>IF(ISNA(VLOOKUP(Журналисты!$B276,'11'!$B$2:$C$400,2,0))=TRUE,0,VLOOKUP(Журналисты!$B276,'11'!$B$2:$C$400,2,0))</f>
        <v>0</v>
      </c>
      <c r="E276" s="47">
        <f>IF(ISNA(VLOOKUP(Журналисты!$B276,'12'!$B$2:$C$400,2,0))=TRUE,0,VLOOKUP(Журналисты!$B276,'12'!$B$2:$C$400,2,0))</f>
        <v>0</v>
      </c>
      <c r="F276" s="47">
        <f>IF(ISNA(VLOOKUP(Журналисты!$B276,'13'!$B$2:$C$400,2,0))=TRUE,0,VLOOKUP(Журналисты!$B276,'13'!$B$2:$C$400,2,0))</f>
        <v>0</v>
      </c>
      <c r="G276" s="47">
        <f>IF(ISNA(VLOOKUP(Журналисты!$B276,'14'!$B$2:$C$400,2,0))=TRUE,0,VLOOKUP(Журналисты!$B276,'14'!$B$2:$C$400,2,0))</f>
        <v>7900000</v>
      </c>
      <c r="H276" s="47">
        <f>IF(ISNA(VLOOKUP(Журналисты!$B276,'15'!$B$2:$C$400,2,0))=TRUE,0,VLOOKUP(Журналисты!$B276,'15'!$B$2:$C$400,2,0))</f>
        <v>0</v>
      </c>
      <c r="I276" s="37">
        <f t="shared" si="15"/>
        <v>7900000</v>
      </c>
      <c r="K276" s="39">
        <f t="shared" si="16"/>
        <v>1</v>
      </c>
      <c r="M276" s="38" t="str">
        <f t="shared" si="17"/>
        <v>паучище</v>
      </c>
    </row>
    <row r="277" spans="1:13" ht="15">
      <c r="A277" s="46">
        <f>COUNTIFS(B$3:B$1130,B277)</f>
        <v>1</v>
      </c>
      <c r="B277" s="34" t="s">
        <v>755</v>
      </c>
      <c r="C277" s="47">
        <f>IF(ISNA(VLOOKUP(Журналисты!$B277,'10'!$B$2:$C$400,2,0))=TRUE,0,VLOOKUP(Журналисты!$B277,'10'!$B$2:$C$400,2,0))</f>
        <v>0</v>
      </c>
      <c r="D277" s="47">
        <f>IF(ISNA(VLOOKUP(Журналисты!$B277,'11'!$B$2:$C$400,2,0))=TRUE,0,VLOOKUP(Журналисты!$B277,'11'!$B$2:$C$400,2,0))</f>
        <v>0</v>
      </c>
      <c r="E277" s="47">
        <f>IF(ISNA(VLOOKUP(Журналисты!$B277,'12'!$B$2:$C$400,2,0))=TRUE,0,VLOOKUP(Журналисты!$B277,'12'!$B$2:$C$400,2,0))</f>
        <v>0</v>
      </c>
      <c r="F277" s="47">
        <f>IF(ISNA(VLOOKUP(Журналисты!$B277,'13'!$B$2:$C$400,2,0))=TRUE,0,VLOOKUP(Журналисты!$B277,'13'!$B$2:$C$400,2,0))</f>
        <v>0</v>
      </c>
      <c r="G277" s="47">
        <f>IF(ISNA(VLOOKUP(Журналисты!$B277,'14'!$B$2:$C$400,2,0))=TRUE,0,VLOOKUP(Журналисты!$B277,'14'!$B$2:$C$400,2,0))</f>
        <v>7800000</v>
      </c>
      <c r="H277" s="47">
        <f>IF(ISNA(VLOOKUP(Журналисты!$B277,'15'!$B$2:$C$400,2,0))=TRUE,0,VLOOKUP(Журналисты!$B277,'15'!$B$2:$C$400,2,0))</f>
        <v>0</v>
      </c>
      <c r="I277" s="37">
        <f t="shared" si="15"/>
        <v>7800000</v>
      </c>
      <c r="K277" s="39">
        <f t="shared" si="16"/>
        <v>1</v>
      </c>
      <c r="M277" s="38" t="str">
        <f t="shared" si="17"/>
        <v>Джоуль</v>
      </c>
    </row>
    <row r="278" spans="1:13" ht="15">
      <c r="A278" s="46">
        <f>COUNTIFS(B$3:B$1130,B278)</f>
        <v>1</v>
      </c>
      <c r="B278" s="34" t="s">
        <v>24</v>
      </c>
      <c r="C278" s="47">
        <f>IF(ISNA(VLOOKUP(Журналисты!$B278,'10'!$B$2:$C$400,2,0))=TRUE,0,VLOOKUP(Журналисты!$B278,'10'!$B$2:$C$400,2,0))</f>
        <v>49400000</v>
      </c>
      <c r="D278" s="47">
        <f>IF(ISNA(VLOOKUP(Журналисты!$B278,'11'!$B$2:$C$400,2,0))=TRUE,0,VLOOKUP(Журналисты!$B278,'11'!$B$2:$C$400,2,0))</f>
        <v>49400000</v>
      </c>
      <c r="E278" s="47">
        <f>IF(ISNA(VLOOKUP(Журналисты!$B278,'12'!$B$2:$C$400,2,0))=TRUE,0,VLOOKUP(Журналисты!$B278,'12'!$B$2:$C$400,2,0))</f>
        <v>69600000</v>
      </c>
      <c r="F278" s="47">
        <f>IF(ISNA(VLOOKUP(Журналисты!$B278,'13'!$B$2:$C$400,2,0))=TRUE,0,VLOOKUP(Журналисты!$B278,'13'!$B$2:$C$400,2,0))</f>
        <v>21800000</v>
      </c>
      <c r="G278" s="47">
        <f>IF(ISNA(VLOOKUP(Журналисты!$B278,'14'!$B$2:$C$400,2,0))=TRUE,0,VLOOKUP(Журналисты!$B278,'14'!$B$2:$C$400,2,0))</f>
        <v>7800000</v>
      </c>
      <c r="H278" s="47">
        <f>IF(ISNA(VLOOKUP(Журналисты!$B278,'15'!$B$2:$C$400,2,0))=TRUE,0,VLOOKUP(Журналисты!$B278,'15'!$B$2:$C$400,2,0))</f>
        <v>0</v>
      </c>
      <c r="I278" s="37">
        <f t="shared" si="15"/>
        <v>198000000</v>
      </c>
      <c r="K278" s="39">
        <f t="shared" si="16"/>
        <v>5</v>
      </c>
      <c r="M278" s="38" t="str">
        <f t="shared" si="17"/>
        <v>vedmas</v>
      </c>
    </row>
    <row r="279" spans="1:13" ht="15">
      <c r="A279" s="46">
        <f>COUNTIFS(B$3:B$1130,B279)</f>
        <v>1</v>
      </c>
      <c r="B279" s="34" t="s">
        <v>757</v>
      </c>
      <c r="C279" s="47">
        <f>IF(ISNA(VLOOKUP(Журналисты!$B279,'10'!$B$2:$C$400,2,0))=TRUE,0,VLOOKUP(Журналисты!$B279,'10'!$B$2:$C$400,2,0))</f>
        <v>0</v>
      </c>
      <c r="D279" s="47">
        <f>IF(ISNA(VLOOKUP(Журналисты!$B279,'11'!$B$2:$C$400,2,0))=TRUE,0,VLOOKUP(Журналисты!$B279,'11'!$B$2:$C$400,2,0))</f>
        <v>0</v>
      </c>
      <c r="E279" s="47">
        <f>IF(ISNA(VLOOKUP(Журналисты!$B279,'12'!$B$2:$C$400,2,0))=TRUE,0,VLOOKUP(Журналисты!$B279,'12'!$B$2:$C$400,2,0))</f>
        <v>0</v>
      </c>
      <c r="F279" s="47">
        <f>IF(ISNA(VLOOKUP(Журналисты!$B279,'13'!$B$2:$C$400,2,0))=TRUE,0,VLOOKUP(Журналисты!$B279,'13'!$B$2:$C$400,2,0))</f>
        <v>0</v>
      </c>
      <c r="G279" s="47">
        <f>IF(ISNA(VLOOKUP(Журналисты!$B279,'14'!$B$2:$C$400,2,0))=TRUE,0,VLOOKUP(Журналисты!$B279,'14'!$B$2:$C$400,2,0))</f>
        <v>7700000</v>
      </c>
      <c r="H279" s="47">
        <f>IF(ISNA(VLOOKUP(Журналисты!$B279,'15'!$B$2:$C$400,2,0))=TRUE,0,VLOOKUP(Журналисты!$B279,'15'!$B$2:$C$400,2,0))</f>
        <v>0</v>
      </c>
      <c r="I279" s="37">
        <f t="shared" si="15"/>
        <v>7700000</v>
      </c>
      <c r="K279" s="39">
        <f t="shared" si="16"/>
        <v>1</v>
      </c>
      <c r="M279" s="38" t="str">
        <f t="shared" si="17"/>
        <v>Ланселот</v>
      </c>
    </row>
    <row r="280" spans="1:13" ht="15">
      <c r="A280" s="46">
        <f>COUNTIFS(B$3:B$1130,B280)</f>
        <v>1</v>
      </c>
      <c r="B280" s="34" t="s">
        <v>758</v>
      </c>
      <c r="C280" s="47">
        <f>IF(ISNA(VLOOKUP(Журналисты!$B280,'10'!$B$2:$C$400,2,0))=TRUE,0,VLOOKUP(Журналисты!$B280,'10'!$B$2:$C$400,2,0))</f>
        <v>0</v>
      </c>
      <c r="D280" s="47">
        <f>IF(ISNA(VLOOKUP(Журналисты!$B280,'11'!$B$2:$C$400,2,0))=TRUE,0,VLOOKUP(Журналисты!$B280,'11'!$B$2:$C$400,2,0))</f>
        <v>0</v>
      </c>
      <c r="E280" s="47">
        <f>IF(ISNA(VLOOKUP(Журналисты!$B280,'12'!$B$2:$C$400,2,0))=TRUE,0,VLOOKUP(Журналисты!$B280,'12'!$B$2:$C$400,2,0))</f>
        <v>0</v>
      </c>
      <c r="F280" s="47">
        <f>IF(ISNA(VLOOKUP(Журналисты!$B280,'13'!$B$2:$C$400,2,0))=TRUE,0,VLOOKUP(Журналисты!$B280,'13'!$B$2:$C$400,2,0))</f>
        <v>0</v>
      </c>
      <c r="G280" s="47">
        <f>IF(ISNA(VLOOKUP(Журналисты!$B280,'14'!$B$2:$C$400,2,0))=TRUE,0,VLOOKUP(Журналисты!$B280,'14'!$B$2:$C$400,2,0))</f>
        <v>7600000</v>
      </c>
      <c r="H280" s="47">
        <f>IF(ISNA(VLOOKUP(Журналисты!$B280,'15'!$B$2:$C$400,2,0))=TRUE,0,VLOOKUP(Журналисты!$B280,'15'!$B$2:$C$400,2,0))</f>
        <v>0</v>
      </c>
      <c r="I280" s="37">
        <f t="shared" si="15"/>
        <v>7600000</v>
      </c>
      <c r="K280" s="39">
        <f t="shared" si="16"/>
        <v>1</v>
      </c>
      <c r="M280" s="38" t="str">
        <f t="shared" si="17"/>
        <v>Smidt1990</v>
      </c>
    </row>
    <row r="281" spans="1:13" ht="15">
      <c r="A281" s="46">
        <f>COUNTIFS(B$3:B$1130,B281)</f>
        <v>1</v>
      </c>
      <c r="B281" s="34" t="s">
        <v>760</v>
      </c>
      <c r="C281" s="47">
        <f>IF(ISNA(VLOOKUP(Журналисты!$B281,'10'!$B$2:$C$400,2,0))=TRUE,0,VLOOKUP(Журналисты!$B281,'10'!$B$2:$C$400,2,0))</f>
        <v>0</v>
      </c>
      <c r="D281" s="47">
        <f>IF(ISNA(VLOOKUP(Журналисты!$B281,'11'!$B$2:$C$400,2,0))=TRUE,0,VLOOKUP(Журналисты!$B281,'11'!$B$2:$C$400,2,0))</f>
        <v>0</v>
      </c>
      <c r="E281" s="47">
        <f>IF(ISNA(VLOOKUP(Журналисты!$B281,'12'!$B$2:$C$400,2,0))=TRUE,0,VLOOKUP(Журналисты!$B281,'12'!$B$2:$C$400,2,0))</f>
        <v>0</v>
      </c>
      <c r="F281" s="47">
        <f>IF(ISNA(VLOOKUP(Журналисты!$B281,'13'!$B$2:$C$400,2,0))=TRUE,0,VLOOKUP(Журналисты!$B281,'13'!$B$2:$C$400,2,0))</f>
        <v>0</v>
      </c>
      <c r="G281" s="47">
        <f>IF(ISNA(VLOOKUP(Журналисты!$B281,'14'!$B$2:$C$400,2,0))=TRUE,0,VLOOKUP(Журналисты!$B281,'14'!$B$2:$C$400,2,0))</f>
        <v>7000000</v>
      </c>
      <c r="H281" s="47">
        <f>IF(ISNA(VLOOKUP(Журналисты!$B281,'15'!$B$2:$C$400,2,0))=TRUE,0,VLOOKUP(Журналисты!$B281,'15'!$B$2:$C$400,2,0))</f>
        <v>0</v>
      </c>
      <c r="I281" s="37">
        <f aca="true" t="shared" si="18" ref="I281:I330">SUM(C281:H281)</f>
        <v>7000000</v>
      </c>
      <c r="K281" s="39">
        <f t="shared" si="16"/>
        <v>1</v>
      </c>
      <c r="M281" s="38" t="str">
        <f t="shared" si="17"/>
        <v>Joe_13</v>
      </c>
    </row>
    <row r="282" spans="1:13" ht="15">
      <c r="A282" s="46">
        <f>COUNTIFS(B$3:B$1130,B282)</f>
        <v>1</v>
      </c>
      <c r="B282" s="34" t="s">
        <v>608</v>
      </c>
      <c r="C282" s="47">
        <f>IF(ISNA(VLOOKUP(Журналисты!$B282,'10'!$B$2:$C$400,2,0))=TRUE,0,VLOOKUP(Журналисты!$B282,'10'!$B$2:$C$400,2,0))</f>
        <v>0</v>
      </c>
      <c r="D282" s="47">
        <f>IF(ISNA(VLOOKUP(Журналисты!$B282,'11'!$B$2:$C$400,2,0))=TRUE,0,VLOOKUP(Журналисты!$B282,'11'!$B$2:$C$400,2,0))</f>
        <v>0</v>
      </c>
      <c r="E282" s="47">
        <f>IF(ISNA(VLOOKUP(Журналисты!$B282,'12'!$B$2:$C$400,2,0))=TRUE,0,VLOOKUP(Журналисты!$B282,'12'!$B$2:$C$400,2,0))</f>
        <v>0</v>
      </c>
      <c r="F282" s="47">
        <f>IF(ISNA(VLOOKUP(Журналисты!$B282,'13'!$B$2:$C$400,2,0))=TRUE,0,VLOOKUP(Журналисты!$B282,'13'!$B$2:$C$400,2,0))</f>
        <v>13500000</v>
      </c>
      <c r="G282" s="47">
        <f>IF(ISNA(VLOOKUP(Журналисты!$B282,'14'!$B$2:$C$400,2,0))=TRUE,0,VLOOKUP(Журналисты!$B282,'14'!$B$2:$C$400,2,0))</f>
        <v>6800000</v>
      </c>
      <c r="H282" s="47">
        <f>IF(ISNA(VLOOKUP(Журналисты!$B282,'15'!$B$2:$C$400,2,0))=TRUE,0,VLOOKUP(Журналисты!$B282,'15'!$B$2:$C$400,2,0))</f>
        <v>0</v>
      </c>
      <c r="I282" s="37">
        <f t="shared" si="18"/>
        <v>20300000</v>
      </c>
      <c r="K282" s="39">
        <f t="shared" si="16"/>
        <v>2</v>
      </c>
      <c r="M282" s="38" t="str">
        <f t="shared" si="17"/>
        <v xml:space="preserve"> ilyuxa</v>
      </c>
    </row>
    <row r="283" spans="1:13" ht="15">
      <c r="A283" s="46">
        <f>COUNTIFS(B$3:B$1130,B283)</f>
        <v>1</v>
      </c>
      <c r="B283" s="34" t="s">
        <v>762</v>
      </c>
      <c r="C283" s="47">
        <f>IF(ISNA(VLOOKUP(Журналисты!$B283,'10'!$B$2:$C$400,2,0))=TRUE,0,VLOOKUP(Журналисты!$B283,'10'!$B$2:$C$400,2,0))</f>
        <v>0</v>
      </c>
      <c r="D283" s="47">
        <f>IF(ISNA(VLOOKUP(Журналисты!$B283,'11'!$B$2:$C$400,2,0))=TRUE,0,VLOOKUP(Журналисты!$B283,'11'!$B$2:$C$400,2,0))</f>
        <v>0</v>
      </c>
      <c r="E283" s="47">
        <f>IF(ISNA(VLOOKUP(Журналисты!$B283,'12'!$B$2:$C$400,2,0))=TRUE,0,VLOOKUP(Журналисты!$B283,'12'!$B$2:$C$400,2,0))</f>
        <v>0</v>
      </c>
      <c r="F283" s="47">
        <f>IF(ISNA(VLOOKUP(Журналисты!$B283,'13'!$B$2:$C$400,2,0))=TRUE,0,VLOOKUP(Журналисты!$B283,'13'!$B$2:$C$400,2,0))</f>
        <v>0</v>
      </c>
      <c r="G283" s="47">
        <f>IF(ISNA(VLOOKUP(Журналисты!$B283,'14'!$B$2:$C$400,2,0))=TRUE,0,VLOOKUP(Журналисты!$B283,'14'!$B$2:$C$400,2,0))</f>
        <v>6800000</v>
      </c>
      <c r="H283" s="47">
        <f>IF(ISNA(VLOOKUP(Журналисты!$B283,'15'!$B$2:$C$400,2,0))=TRUE,0,VLOOKUP(Журналисты!$B283,'15'!$B$2:$C$400,2,0))</f>
        <v>0</v>
      </c>
      <c r="I283" s="37">
        <f t="shared" si="18"/>
        <v>6800000</v>
      </c>
      <c r="K283" s="39">
        <f t="shared" si="16"/>
        <v>1</v>
      </c>
      <c r="M283" s="38" t="str">
        <f t="shared" si="17"/>
        <v>LaDy_Wolf</v>
      </c>
    </row>
    <row r="284" spans="1:13" ht="15">
      <c r="A284" s="46">
        <f>COUNTIFS(B$3:B$1130,B284)</f>
        <v>1</v>
      </c>
      <c r="B284" s="34" t="s">
        <v>763</v>
      </c>
      <c r="C284" s="47">
        <f>IF(ISNA(VLOOKUP(Журналисты!$B284,'10'!$B$2:$C$400,2,0))=TRUE,0,VLOOKUP(Журналисты!$B284,'10'!$B$2:$C$400,2,0))</f>
        <v>0</v>
      </c>
      <c r="D284" s="47">
        <f>IF(ISNA(VLOOKUP(Журналисты!$B284,'11'!$B$2:$C$400,2,0))=TRUE,0,VLOOKUP(Журналисты!$B284,'11'!$B$2:$C$400,2,0))</f>
        <v>0</v>
      </c>
      <c r="E284" s="47">
        <f>IF(ISNA(VLOOKUP(Журналисты!$B284,'12'!$B$2:$C$400,2,0))=TRUE,0,VLOOKUP(Журналисты!$B284,'12'!$B$2:$C$400,2,0))</f>
        <v>0</v>
      </c>
      <c r="F284" s="47">
        <f>IF(ISNA(VLOOKUP(Журналисты!$B284,'13'!$B$2:$C$400,2,0))=TRUE,0,VLOOKUP(Журналисты!$B284,'13'!$B$2:$C$400,2,0))</f>
        <v>0</v>
      </c>
      <c r="G284" s="47">
        <f>IF(ISNA(VLOOKUP(Журналисты!$B284,'14'!$B$2:$C$400,2,0))=TRUE,0,VLOOKUP(Журналисты!$B284,'14'!$B$2:$C$400,2,0))</f>
        <v>6300000</v>
      </c>
      <c r="H284" s="47">
        <f>IF(ISNA(VLOOKUP(Журналисты!$B284,'15'!$B$2:$C$400,2,0))=TRUE,0,VLOOKUP(Журналисты!$B284,'15'!$B$2:$C$400,2,0))</f>
        <v>0</v>
      </c>
      <c r="I284" s="37">
        <f t="shared" si="18"/>
        <v>6300000</v>
      </c>
      <c r="K284" s="39">
        <f t="shared" si="16"/>
        <v>1</v>
      </c>
      <c r="M284" s="38" t="str">
        <f t="shared" si="17"/>
        <v>Henry 14</v>
      </c>
    </row>
    <row r="285" spans="1:13" ht="15">
      <c r="A285" s="46">
        <f>COUNTIFS(B$3:B$1130,B285)</f>
        <v>1</v>
      </c>
      <c r="B285" s="34" t="s">
        <v>612</v>
      </c>
      <c r="C285" s="47">
        <f>IF(ISNA(VLOOKUP(Журналисты!$B285,'10'!$B$2:$C$400,2,0))=TRUE,0,VLOOKUP(Журналисты!$B285,'10'!$B$2:$C$400,2,0))</f>
        <v>0</v>
      </c>
      <c r="D285" s="47">
        <f>IF(ISNA(VLOOKUP(Журналисты!$B285,'11'!$B$2:$C$400,2,0))=TRUE,0,VLOOKUP(Журналисты!$B285,'11'!$B$2:$C$400,2,0))</f>
        <v>0</v>
      </c>
      <c r="E285" s="47">
        <f>IF(ISNA(VLOOKUP(Журналисты!$B285,'12'!$B$2:$C$400,2,0))=TRUE,0,VLOOKUP(Журналисты!$B285,'12'!$B$2:$C$400,2,0))</f>
        <v>0</v>
      </c>
      <c r="F285" s="47">
        <f>IF(ISNA(VLOOKUP(Журналисты!$B285,'13'!$B$2:$C$400,2,0))=TRUE,0,VLOOKUP(Журналисты!$B285,'13'!$B$2:$C$400,2,0))</f>
        <v>12300000</v>
      </c>
      <c r="G285" s="47">
        <f>IF(ISNA(VLOOKUP(Журналисты!$B285,'14'!$B$2:$C$400,2,0))=TRUE,0,VLOOKUP(Журналисты!$B285,'14'!$B$2:$C$400,2,0))</f>
        <v>6300000</v>
      </c>
      <c r="H285" s="47">
        <f>IF(ISNA(VLOOKUP(Журналисты!$B285,'15'!$B$2:$C$400,2,0))=TRUE,0,VLOOKUP(Журналисты!$B285,'15'!$B$2:$C$400,2,0))</f>
        <v>0</v>
      </c>
      <c r="I285" s="37">
        <f t="shared" si="18"/>
        <v>18600000</v>
      </c>
      <c r="K285" s="39">
        <f t="shared" si="16"/>
        <v>2</v>
      </c>
      <c r="M285" s="38" t="str">
        <f t="shared" si="17"/>
        <v>QURTZ</v>
      </c>
    </row>
    <row r="286" spans="1:13" ht="15">
      <c r="A286" s="46">
        <f>COUNTIFS(B$3:B$1130,B286)</f>
        <v>1</v>
      </c>
      <c r="B286" s="34" t="s">
        <v>338</v>
      </c>
      <c r="C286" s="47">
        <f>IF(ISNA(VLOOKUP(Журналисты!$B286,'10'!$B$2:$C$400,2,0))=TRUE,0,VLOOKUP(Журналисты!$B286,'10'!$B$2:$C$400,2,0))</f>
        <v>0</v>
      </c>
      <c r="D286" s="47">
        <f>IF(ISNA(VLOOKUP(Журналисты!$B286,'11'!$B$2:$C$400,2,0))=TRUE,0,VLOOKUP(Журналисты!$B286,'11'!$B$2:$C$400,2,0))</f>
        <v>0</v>
      </c>
      <c r="E286" s="47">
        <f>IF(ISNA(VLOOKUP(Журналисты!$B286,'12'!$B$2:$C$400,2,0))=TRUE,0,VLOOKUP(Журналисты!$B286,'12'!$B$2:$C$400,2,0))</f>
        <v>89500000</v>
      </c>
      <c r="F286" s="47">
        <f>IF(ISNA(VLOOKUP(Журналисты!$B286,'13'!$B$2:$C$400,2,0))=TRUE,0,VLOOKUP(Журналисты!$B286,'13'!$B$2:$C$400,2,0))</f>
        <v>49400000</v>
      </c>
      <c r="G286" s="47">
        <f>IF(ISNA(VLOOKUP(Журналисты!$B286,'14'!$B$2:$C$400,2,0))=TRUE,0,VLOOKUP(Журналисты!$B286,'14'!$B$2:$C$400,2,0))</f>
        <v>6200000</v>
      </c>
      <c r="H286" s="47">
        <f>IF(ISNA(VLOOKUP(Журналисты!$B286,'15'!$B$2:$C$400,2,0))=TRUE,0,VLOOKUP(Журналисты!$B286,'15'!$B$2:$C$400,2,0))</f>
        <v>0</v>
      </c>
      <c r="I286" s="37">
        <f t="shared" si="18"/>
        <v>145100000</v>
      </c>
      <c r="K286" s="39">
        <f t="shared" si="16"/>
        <v>3</v>
      </c>
      <c r="M286" s="38" t="str">
        <f t="shared" si="17"/>
        <v>ivanbs</v>
      </c>
    </row>
    <row r="287" spans="1:13" ht="15">
      <c r="A287" s="46">
        <f>COUNTIFS(B$3:B$1130,B287)</f>
        <v>1</v>
      </c>
      <c r="B287" s="34" t="s">
        <v>764</v>
      </c>
      <c r="C287" s="47">
        <f>IF(ISNA(VLOOKUP(Журналисты!$B287,'10'!$B$2:$C$400,2,0))=TRUE,0,VLOOKUP(Журналисты!$B287,'10'!$B$2:$C$400,2,0))</f>
        <v>0</v>
      </c>
      <c r="D287" s="47">
        <f>IF(ISNA(VLOOKUP(Журналисты!$B287,'11'!$B$2:$C$400,2,0))=TRUE,0,VLOOKUP(Журналисты!$B287,'11'!$B$2:$C$400,2,0))</f>
        <v>0</v>
      </c>
      <c r="E287" s="47">
        <f>IF(ISNA(VLOOKUP(Журналисты!$B287,'12'!$B$2:$C$400,2,0))=TRUE,0,VLOOKUP(Журналисты!$B287,'12'!$B$2:$C$400,2,0))</f>
        <v>0</v>
      </c>
      <c r="F287" s="47">
        <f>IF(ISNA(VLOOKUP(Журналисты!$B287,'13'!$B$2:$C$400,2,0))=TRUE,0,VLOOKUP(Журналисты!$B287,'13'!$B$2:$C$400,2,0))</f>
        <v>0</v>
      </c>
      <c r="G287" s="47">
        <f>IF(ISNA(VLOOKUP(Журналисты!$B287,'14'!$B$2:$C$400,2,0))=TRUE,0,VLOOKUP(Журналисты!$B287,'14'!$B$2:$C$400,2,0))</f>
        <v>6000000</v>
      </c>
      <c r="H287" s="47">
        <f>IF(ISNA(VLOOKUP(Журналисты!$B287,'15'!$B$2:$C$400,2,0))=TRUE,0,VLOOKUP(Журналисты!$B287,'15'!$B$2:$C$400,2,0))</f>
        <v>0</v>
      </c>
      <c r="I287" s="37">
        <f t="shared" si="18"/>
        <v>6000000</v>
      </c>
      <c r="K287" s="39">
        <f t="shared" si="16"/>
        <v>1</v>
      </c>
      <c r="M287" s="38" t="str">
        <f t="shared" si="17"/>
        <v>Terminator</v>
      </c>
    </row>
    <row r="288" spans="1:13" ht="15">
      <c r="A288" s="46">
        <f>COUNTIFS(B$3:B$1130,B288)</f>
        <v>1</v>
      </c>
      <c r="B288" s="34" t="s">
        <v>765</v>
      </c>
      <c r="C288" s="47">
        <f>IF(ISNA(VLOOKUP(Журналисты!$B288,'10'!$B$2:$C$400,2,0))=TRUE,0,VLOOKUP(Журналисты!$B288,'10'!$B$2:$C$400,2,0))</f>
        <v>0</v>
      </c>
      <c r="D288" s="47">
        <f>IF(ISNA(VLOOKUP(Журналисты!$B288,'11'!$B$2:$C$400,2,0))=TRUE,0,VLOOKUP(Журналисты!$B288,'11'!$B$2:$C$400,2,0))</f>
        <v>0</v>
      </c>
      <c r="E288" s="47">
        <f>IF(ISNA(VLOOKUP(Журналисты!$B288,'12'!$B$2:$C$400,2,0))=TRUE,0,VLOOKUP(Журналисты!$B288,'12'!$B$2:$C$400,2,0))</f>
        <v>0</v>
      </c>
      <c r="F288" s="47">
        <f>IF(ISNA(VLOOKUP(Журналисты!$B288,'13'!$B$2:$C$400,2,0))=TRUE,0,VLOOKUP(Журналисты!$B288,'13'!$B$2:$C$400,2,0))</f>
        <v>0</v>
      </c>
      <c r="G288" s="47">
        <f>IF(ISNA(VLOOKUP(Журналисты!$B288,'14'!$B$2:$C$400,2,0))=TRUE,0,VLOOKUP(Журналисты!$B288,'14'!$B$2:$C$400,2,0))</f>
        <v>6000000</v>
      </c>
      <c r="H288" s="47">
        <f>IF(ISNA(VLOOKUP(Журналисты!$B288,'15'!$B$2:$C$400,2,0))=TRUE,0,VLOOKUP(Журналисты!$B288,'15'!$B$2:$C$400,2,0))</f>
        <v>0</v>
      </c>
      <c r="I288" s="37">
        <f t="shared" si="18"/>
        <v>6000000</v>
      </c>
      <c r="K288" s="39">
        <f t="shared" si="16"/>
        <v>1</v>
      </c>
      <c r="M288" s="38" t="str">
        <f t="shared" si="17"/>
        <v>Kolbass</v>
      </c>
    </row>
    <row r="289" spans="1:13" ht="15">
      <c r="A289" s="46">
        <f>COUNTIFS(B$3:B$1130,B289)</f>
        <v>1</v>
      </c>
      <c r="B289" s="34" t="s">
        <v>766</v>
      </c>
      <c r="C289" s="47">
        <f>IF(ISNA(VLOOKUP(Журналисты!$B289,'10'!$B$2:$C$400,2,0))=TRUE,0,VLOOKUP(Журналисты!$B289,'10'!$B$2:$C$400,2,0))</f>
        <v>0</v>
      </c>
      <c r="D289" s="47">
        <f>IF(ISNA(VLOOKUP(Журналисты!$B289,'11'!$B$2:$C$400,2,0))=TRUE,0,VLOOKUP(Журналисты!$B289,'11'!$B$2:$C$400,2,0))</f>
        <v>0</v>
      </c>
      <c r="E289" s="47">
        <f>IF(ISNA(VLOOKUP(Журналисты!$B289,'12'!$B$2:$C$400,2,0))=TRUE,0,VLOOKUP(Журналисты!$B289,'12'!$B$2:$C$400,2,0))</f>
        <v>0</v>
      </c>
      <c r="F289" s="47">
        <f>IF(ISNA(VLOOKUP(Журналисты!$B289,'13'!$B$2:$C$400,2,0))=TRUE,0,VLOOKUP(Журналисты!$B289,'13'!$B$2:$C$400,2,0))</f>
        <v>0</v>
      </c>
      <c r="G289" s="47">
        <f>IF(ISNA(VLOOKUP(Журналисты!$B289,'14'!$B$2:$C$400,2,0))=TRUE,0,VLOOKUP(Журналисты!$B289,'14'!$B$2:$C$400,2,0))</f>
        <v>5900000</v>
      </c>
      <c r="H289" s="47">
        <f>IF(ISNA(VLOOKUP(Журналисты!$B289,'15'!$B$2:$C$400,2,0))=TRUE,0,VLOOKUP(Журналисты!$B289,'15'!$B$2:$C$400,2,0))</f>
        <v>0</v>
      </c>
      <c r="I289" s="37">
        <f t="shared" si="18"/>
        <v>5900000</v>
      </c>
      <c r="K289" s="39">
        <f t="shared" si="16"/>
        <v>1</v>
      </c>
      <c r="M289" s="38" t="str">
        <f t="shared" si="17"/>
        <v>KomareG</v>
      </c>
    </row>
    <row r="290" spans="1:13" ht="15">
      <c r="A290" s="46">
        <f>COUNTIFS(B$3:B$1130,B290)</f>
        <v>1</v>
      </c>
      <c r="B290" s="34" t="s">
        <v>430</v>
      </c>
      <c r="C290" s="47">
        <f>IF(ISNA(VLOOKUP(Журналисты!$B290,'10'!$B$2:$C$400,2,0))=TRUE,0,VLOOKUP(Журналисты!$B290,'10'!$B$2:$C$400,2,0))</f>
        <v>0</v>
      </c>
      <c r="D290" s="47">
        <f>IF(ISNA(VLOOKUP(Журналисты!$B290,'11'!$B$2:$C$400,2,0))=TRUE,0,VLOOKUP(Журналисты!$B290,'11'!$B$2:$C$400,2,0))</f>
        <v>0</v>
      </c>
      <c r="E290" s="47">
        <f>IF(ISNA(VLOOKUP(Журналисты!$B290,'12'!$B$2:$C$400,2,0))=TRUE,0,VLOOKUP(Журналисты!$B290,'12'!$B$2:$C$400,2,0))</f>
        <v>10000000</v>
      </c>
      <c r="F290" s="47">
        <f>IF(ISNA(VLOOKUP(Журналисты!$B290,'13'!$B$2:$C$400,2,0))=TRUE,0,VLOOKUP(Журналисты!$B290,'13'!$B$2:$C$400,2,0))</f>
        <v>10600000</v>
      </c>
      <c r="G290" s="47">
        <f>IF(ISNA(VLOOKUP(Журналисты!$B290,'14'!$B$2:$C$400,2,0))=TRUE,0,VLOOKUP(Журналисты!$B290,'14'!$B$2:$C$400,2,0))</f>
        <v>5900000</v>
      </c>
      <c r="H290" s="47">
        <f>IF(ISNA(VLOOKUP(Журналисты!$B290,'15'!$B$2:$C$400,2,0))=TRUE,0,VLOOKUP(Журналисты!$B290,'15'!$B$2:$C$400,2,0))</f>
        <v>0</v>
      </c>
      <c r="I290" s="37">
        <f t="shared" si="18"/>
        <v>26500000</v>
      </c>
      <c r="K290" s="39">
        <f t="shared" si="16"/>
        <v>3</v>
      </c>
      <c r="M290" s="38" t="str">
        <f t="shared" si="17"/>
        <v>Jedai</v>
      </c>
    </row>
    <row r="291" spans="1:13" ht="15">
      <c r="A291" s="46">
        <f>COUNTIFS(B$3:B$1130,B291)</f>
        <v>1</v>
      </c>
      <c r="B291" s="34" t="s">
        <v>593</v>
      </c>
      <c r="C291" s="47">
        <f>IF(ISNA(VLOOKUP(Журналисты!$B291,'10'!$B$2:$C$400,2,0))=TRUE,0,VLOOKUP(Журналисты!$B291,'10'!$B$2:$C$400,2,0))</f>
        <v>0</v>
      </c>
      <c r="D291" s="47">
        <f>IF(ISNA(VLOOKUP(Журналисты!$B291,'11'!$B$2:$C$400,2,0))=TRUE,0,VLOOKUP(Журналисты!$B291,'11'!$B$2:$C$400,2,0))</f>
        <v>0</v>
      </c>
      <c r="E291" s="47">
        <f>IF(ISNA(VLOOKUP(Журналисты!$B291,'12'!$B$2:$C$400,2,0))=TRUE,0,VLOOKUP(Журналисты!$B291,'12'!$B$2:$C$400,2,0))</f>
        <v>0</v>
      </c>
      <c r="F291" s="47">
        <f>IF(ISNA(VLOOKUP(Журналисты!$B291,'13'!$B$2:$C$400,2,0))=TRUE,0,VLOOKUP(Журналисты!$B291,'13'!$B$2:$C$400,2,0))</f>
        <v>16800000</v>
      </c>
      <c r="G291" s="47">
        <f>IF(ISNA(VLOOKUP(Журналисты!$B291,'14'!$B$2:$C$400,2,0))=TRUE,0,VLOOKUP(Журналисты!$B291,'14'!$B$2:$C$400,2,0))</f>
        <v>5900000</v>
      </c>
      <c r="H291" s="47">
        <f>IF(ISNA(VLOOKUP(Журналисты!$B291,'15'!$B$2:$C$400,2,0))=TRUE,0,VLOOKUP(Журналисты!$B291,'15'!$B$2:$C$400,2,0))</f>
        <v>0</v>
      </c>
      <c r="I291" s="37">
        <f t="shared" si="18"/>
        <v>22700000</v>
      </c>
      <c r="K291" s="39">
        <f t="shared" si="16"/>
        <v>2</v>
      </c>
      <c r="M291" s="38" t="str">
        <f t="shared" si="17"/>
        <v>ILF</v>
      </c>
    </row>
    <row r="292" spans="1:13" ht="15">
      <c r="A292" s="46">
        <f>COUNTIFS(B$3:B$1130,B292)</f>
        <v>1</v>
      </c>
      <c r="B292" s="34" t="s">
        <v>767</v>
      </c>
      <c r="C292" s="47">
        <f>IF(ISNA(VLOOKUP(Журналисты!$B292,'10'!$B$2:$C$400,2,0))=TRUE,0,VLOOKUP(Журналисты!$B292,'10'!$B$2:$C$400,2,0))</f>
        <v>0</v>
      </c>
      <c r="D292" s="47">
        <f>IF(ISNA(VLOOKUP(Журналисты!$B292,'11'!$B$2:$C$400,2,0))=TRUE,0,VLOOKUP(Журналисты!$B292,'11'!$B$2:$C$400,2,0))</f>
        <v>0</v>
      </c>
      <c r="E292" s="47">
        <f>IF(ISNA(VLOOKUP(Журналисты!$B292,'12'!$B$2:$C$400,2,0))=TRUE,0,VLOOKUP(Журналисты!$B292,'12'!$B$2:$C$400,2,0))</f>
        <v>0</v>
      </c>
      <c r="F292" s="47">
        <f>IF(ISNA(VLOOKUP(Журналисты!$B292,'13'!$B$2:$C$400,2,0))=TRUE,0,VLOOKUP(Журналисты!$B292,'13'!$B$2:$C$400,2,0))</f>
        <v>0</v>
      </c>
      <c r="G292" s="47">
        <f>IF(ISNA(VLOOKUP(Журналисты!$B292,'14'!$B$2:$C$400,2,0))=TRUE,0,VLOOKUP(Журналисты!$B292,'14'!$B$2:$C$400,2,0))</f>
        <v>5900000</v>
      </c>
      <c r="H292" s="47">
        <f>IF(ISNA(VLOOKUP(Журналисты!$B292,'15'!$B$2:$C$400,2,0))=TRUE,0,VLOOKUP(Журналисты!$B292,'15'!$B$2:$C$400,2,0))</f>
        <v>0</v>
      </c>
      <c r="I292" s="37">
        <f t="shared" si="18"/>
        <v>5900000</v>
      </c>
      <c r="K292" s="39">
        <f t="shared" si="16"/>
        <v>1</v>
      </c>
      <c r="M292" s="38" t="str">
        <f t="shared" si="17"/>
        <v>Schulz-mgn</v>
      </c>
    </row>
    <row r="293" spans="1:13" ht="15">
      <c r="A293" s="46">
        <f>COUNTIFS(B$3:B$1130,B293)</f>
        <v>1</v>
      </c>
      <c r="B293" s="34" t="s">
        <v>619</v>
      </c>
      <c r="C293" s="47">
        <f>IF(ISNA(VLOOKUP(Журналисты!$B293,'10'!$B$2:$C$400,2,0))=TRUE,0,VLOOKUP(Журналисты!$B293,'10'!$B$2:$C$400,2,0))</f>
        <v>0</v>
      </c>
      <c r="D293" s="47">
        <f>IF(ISNA(VLOOKUP(Журналисты!$B293,'11'!$B$2:$C$400,2,0))=TRUE,0,VLOOKUP(Журналисты!$B293,'11'!$B$2:$C$400,2,0))</f>
        <v>0</v>
      </c>
      <c r="E293" s="47">
        <f>IF(ISNA(VLOOKUP(Журналисты!$B293,'12'!$B$2:$C$400,2,0))=TRUE,0,VLOOKUP(Журналисты!$B293,'12'!$B$2:$C$400,2,0))</f>
        <v>0</v>
      </c>
      <c r="F293" s="47">
        <f>IF(ISNA(VLOOKUP(Журналисты!$B293,'13'!$B$2:$C$400,2,0))=TRUE,0,VLOOKUP(Журналисты!$B293,'13'!$B$2:$C$400,2,0))</f>
        <v>9500000</v>
      </c>
      <c r="G293" s="47">
        <f>IF(ISNA(VLOOKUP(Журналисты!$B293,'14'!$B$2:$C$400,2,0))=TRUE,0,VLOOKUP(Журналисты!$B293,'14'!$B$2:$C$400,2,0))</f>
        <v>5800000</v>
      </c>
      <c r="H293" s="47">
        <f>IF(ISNA(VLOOKUP(Журналисты!$B293,'15'!$B$2:$C$400,2,0))=TRUE,0,VLOOKUP(Журналисты!$B293,'15'!$B$2:$C$400,2,0))</f>
        <v>0</v>
      </c>
      <c r="I293" s="37">
        <f t="shared" si="18"/>
        <v>15300000</v>
      </c>
      <c r="K293" s="39">
        <f t="shared" si="16"/>
        <v>2</v>
      </c>
      <c r="M293" s="38" t="str">
        <f t="shared" si="17"/>
        <v>NALIMM</v>
      </c>
    </row>
    <row r="294" spans="1:13" ht="15">
      <c r="A294" s="46">
        <f>COUNTIFS(B$3:B$1130,B294)</f>
        <v>1</v>
      </c>
      <c r="B294" s="34" t="s">
        <v>768</v>
      </c>
      <c r="C294" s="47">
        <f>IF(ISNA(VLOOKUP(Журналисты!$B294,'10'!$B$2:$C$400,2,0))=TRUE,0,VLOOKUP(Журналисты!$B294,'10'!$B$2:$C$400,2,0))</f>
        <v>0</v>
      </c>
      <c r="D294" s="47">
        <f>IF(ISNA(VLOOKUP(Журналисты!$B294,'11'!$B$2:$C$400,2,0))=TRUE,0,VLOOKUP(Журналисты!$B294,'11'!$B$2:$C$400,2,0))</f>
        <v>0</v>
      </c>
      <c r="E294" s="47">
        <f>IF(ISNA(VLOOKUP(Журналисты!$B294,'12'!$B$2:$C$400,2,0))=TRUE,0,VLOOKUP(Журналисты!$B294,'12'!$B$2:$C$400,2,0))</f>
        <v>0</v>
      </c>
      <c r="F294" s="47">
        <f>IF(ISNA(VLOOKUP(Журналисты!$B294,'13'!$B$2:$C$400,2,0))=TRUE,0,VLOOKUP(Журналисты!$B294,'13'!$B$2:$C$400,2,0))</f>
        <v>0</v>
      </c>
      <c r="G294" s="47">
        <f>IF(ISNA(VLOOKUP(Журналисты!$B294,'14'!$B$2:$C$400,2,0))=TRUE,0,VLOOKUP(Журналисты!$B294,'14'!$B$2:$C$400,2,0))</f>
        <v>5600000</v>
      </c>
      <c r="H294" s="47">
        <f>IF(ISNA(VLOOKUP(Журналисты!$B294,'15'!$B$2:$C$400,2,0))=TRUE,0,VLOOKUP(Журналисты!$B294,'15'!$B$2:$C$400,2,0))</f>
        <v>0</v>
      </c>
      <c r="I294" s="37">
        <f t="shared" si="18"/>
        <v>5600000</v>
      </c>
      <c r="K294" s="39">
        <f t="shared" si="16"/>
        <v>1</v>
      </c>
      <c r="M294" s="38" t="str">
        <f t="shared" si="17"/>
        <v>moshpit</v>
      </c>
    </row>
    <row r="295" spans="1:13" ht="15">
      <c r="A295" s="46">
        <f>COUNTIFS(B$3:B$1130,B295)</f>
        <v>1</v>
      </c>
      <c r="B295" s="34" t="s">
        <v>769</v>
      </c>
      <c r="C295" s="47">
        <f>IF(ISNA(VLOOKUP(Журналисты!$B295,'10'!$B$2:$C$400,2,0))=TRUE,0,VLOOKUP(Журналисты!$B295,'10'!$B$2:$C$400,2,0))</f>
        <v>0</v>
      </c>
      <c r="D295" s="47">
        <f>IF(ISNA(VLOOKUP(Журналисты!$B295,'11'!$B$2:$C$400,2,0))=TRUE,0,VLOOKUP(Журналисты!$B295,'11'!$B$2:$C$400,2,0))</f>
        <v>0</v>
      </c>
      <c r="E295" s="47">
        <f>IF(ISNA(VLOOKUP(Журналисты!$B295,'12'!$B$2:$C$400,2,0))=TRUE,0,VLOOKUP(Журналисты!$B295,'12'!$B$2:$C$400,2,0))</f>
        <v>0</v>
      </c>
      <c r="F295" s="47">
        <f>IF(ISNA(VLOOKUP(Журналисты!$B295,'13'!$B$2:$C$400,2,0))=TRUE,0,VLOOKUP(Журналисты!$B295,'13'!$B$2:$C$400,2,0))</f>
        <v>0</v>
      </c>
      <c r="G295" s="47">
        <f>IF(ISNA(VLOOKUP(Журналисты!$B295,'14'!$B$2:$C$400,2,0))=TRUE,0,VLOOKUP(Журналисты!$B295,'14'!$B$2:$C$400,2,0))</f>
        <v>5500000</v>
      </c>
      <c r="H295" s="47">
        <f>IF(ISNA(VLOOKUP(Журналисты!$B295,'15'!$B$2:$C$400,2,0))=TRUE,0,VLOOKUP(Журналисты!$B295,'15'!$B$2:$C$400,2,0))</f>
        <v>0</v>
      </c>
      <c r="I295" s="37">
        <f t="shared" si="18"/>
        <v>5500000</v>
      </c>
      <c r="K295" s="39">
        <f t="shared" si="16"/>
        <v>1</v>
      </c>
      <c r="M295" s="38" t="str">
        <f t="shared" si="17"/>
        <v>kapone77</v>
      </c>
    </row>
    <row r="296" spans="1:13" ht="15">
      <c r="A296" s="46">
        <f>COUNTIFS(B$3:B$1130,B296)</f>
        <v>1</v>
      </c>
      <c r="B296" s="34" t="s">
        <v>596</v>
      </c>
      <c r="C296" s="47">
        <f>IF(ISNA(VLOOKUP(Журналисты!$B296,'10'!$B$2:$C$400,2,0))=TRUE,0,VLOOKUP(Журналисты!$B296,'10'!$B$2:$C$400,2,0))</f>
        <v>0</v>
      </c>
      <c r="D296" s="47">
        <f>IF(ISNA(VLOOKUP(Журналисты!$B296,'11'!$B$2:$C$400,2,0))=TRUE,0,VLOOKUP(Журналисты!$B296,'11'!$B$2:$C$400,2,0))</f>
        <v>0</v>
      </c>
      <c r="E296" s="47">
        <f>IF(ISNA(VLOOKUP(Журналисты!$B296,'12'!$B$2:$C$400,2,0))=TRUE,0,VLOOKUP(Журналисты!$B296,'12'!$B$2:$C$400,2,0))</f>
        <v>0</v>
      </c>
      <c r="F296" s="47">
        <f>IF(ISNA(VLOOKUP(Журналисты!$B296,'13'!$B$2:$C$400,2,0))=TRUE,0,VLOOKUP(Журналисты!$B296,'13'!$B$2:$C$400,2,0))</f>
        <v>16500000</v>
      </c>
      <c r="G296" s="47">
        <f>IF(ISNA(VLOOKUP(Журналисты!$B296,'14'!$B$2:$C$400,2,0))=TRUE,0,VLOOKUP(Журналисты!$B296,'14'!$B$2:$C$400,2,0))</f>
        <v>5400000</v>
      </c>
      <c r="H296" s="47">
        <f>IF(ISNA(VLOOKUP(Журналисты!$B296,'15'!$B$2:$C$400,2,0))=TRUE,0,VLOOKUP(Журналисты!$B296,'15'!$B$2:$C$400,2,0))</f>
        <v>0</v>
      </c>
      <c r="I296" s="37">
        <f t="shared" si="18"/>
        <v>21900000</v>
      </c>
      <c r="K296" s="39">
        <f t="shared" si="16"/>
        <v>2</v>
      </c>
      <c r="M296" s="38" t="str">
        <f t="shared" si="17"/>
        <v>SuperDriver</v>
      </c>
    </row>
    <row r="297" spans="1:13" ht="15">
      <c r="A297" s="46">
        <f>COUNTIFS(B$3:B$1130,B297)</f>
        <v>1</v>
      </c>
      <c r="B297" s="34" t="s">
        <v>37</v>
      </c>
      <c r="C297" s="47">
        <f>IF(ISNA(VLOOKUP(Журналисты!$B297,'10'!$B$2:$C$400,2,0))=TRUE,0,VLOOKUP(Журналисты!$B297,'10'!$B$2:$C$400,2,0))</f>
        <v>46800000</v>
      </c>
      <c r="D297" s="47">
        <f>IF(ISNA(VLOOKUP(Журналисты!$B297,'11'!$B$2:$C$400,2,0))=TRUE,0,VLOOKUP(Журналисты!$B297,'11'!$B$2:$C$400,2,0))</f>
        <v>46800000</v>
      </c>
      <c r="E297" s="47">
        <f>IF(ISNA(VLOOKUP(Журналисты!$B297,'12'!$B$2:$C$400,2,0))=TRUE,0,VLOOKUP(Журналисты!$B297,'12'!$B$2:$C$400,2,0))</f>
        <v>15000000</v>
      </c>
      <c r="F297" s="47">
        <f>IF(ISNA(VLOOKUP(Журналисты!$B297,'13'!$B$2:$C$400,2,0))=TRUE,0,VLOOKUP(Журналисты!$B297,'13'!$B$2:$C$400,2,0))</f>
        <v>15000000</v>
      </c>
      <c r="G297" s="47">
        <f>IF(ISNA(VLOOKUP(Журналисты!$B297,'14'!$B$2:$C$400,2,0))=TRUE,0,VLOOKUP(Журналисты!$B297,'14'!$B$2:$C$400,2,0))</f>
        <v>5300000</v>
      </c>
      <c r="H297" s="47">
        <f>IF(ISNA(VLOOKUP(Журналисты!$B297,'15'!$B$2:$C$400,2,0))=TRUE,0,VLOOKUP(Журналисты!$B297,'15'!$B$2:$C$400,2,0))</f>
        <v>0</v>
      </c>
      <c r="I297" s="37">
        <f t="shared" si="18"/>
        <v>128900000</v>
      </c>
      <c r="K297" s="39">
        <f t="shared" si="16"/>
        <v>5</v>
      </c>
      <c r="M297" s="38" t="str">
        <f t="shared" si="17"/>
        <v>polevogo</v>
      </c>
    </row>
    <row r="298" spans="1:13" ht="15">
      <c r="A298" s="46">
        <f>COUNTIFS(B$3:B$1130,B298)</f>
        <v>1</v>
      </c>
      <c r="B298" s="34" t="s">
        <v>292</v>
      </c>
      <c r="C298" s="47">
        <f>IF(ISNA(VLOOKUP(Журналисты!$B298,'10'!$B$2:$C$400,2,0))=TRUE,0,VLOOKUP(Журналисты!$B298,'10'!$B$2:$C$400,2,0))</f>
        <v>2300000</v>
      </c>
      <c r="D298" s="47">
        <f>IF(ISNA(VLOOKUP(Журналисты!$B298,'11'!$B$2:$C$400,2,0))=TRUE,0,VLOOKUP(Журналисты!$B298,'11'!$B$2:$C$400,2,0))</f>
        <v>2300000</v>
      </c>
      <c r="E298" s="47">
        <f>IF(ISNA(VLOOKUP(Журналисты!$B298,'12'!$B$2:$C$400,2,0))=TRUE,0,VLOOKUP(Журналисты!$B298,'12'!$B$2:$C$400,2,0))</f>
        <v>0</v>
      </c>
      <c r="F298" s="47">
        <f>IF(ISNA(VLOOKUP(Журналисты!$B298,'13'!$B$2:$C$400,2,0))=TRUE,0,VLOOKUP(Журналисты!$B298,'13'!$B$2:$C$400,2,0))</f>
        <v>4700000</v>
      </c>
      <c r="G298" s="47">
        <f>IF(ISNA(VLOOKUP(Журналисты!$B298,'14'!$B$2:$C$400,2,0))=TRUE,0,VLOOKUP(Журналисты!$B298,'14'!$B$2:$C$400,2,0))</f>
        <v>5200000</v>
      </c>
      <c r="H298" s="47">
        <f>IF(ISNA(VLOOKUP(Журналисты!$B298,'15'!$B$2:$C$400,2,0))=TRUE,0,VLOOKUP(Журналисты!$B298,'15'!$B$2:$C$400,2,0))</f>
        <v>0</v>
      </c>
      <c r="I298" s="37">
        <f t="shared" si="18"/>
        <v>14500000</v>
      </c>
      <c r="K298" s="39">
        <f t="shared" si="16"/>
        <v>4</v>
      </c>
      <c r="M298" s="38" t="str">
        <f t="shared" si="17"/>
        <v>Ahilless</v>
      </c>
    </row>
    <row r="299" spans="1:13" ht="15">
      <c r="A299" s="46">
        <f>COUNTIFS(B$3:B$1130,B299)</f>
        <v>1</v>
      </c>
      <c r="B299" s="34" t="s">
        <v>773</v>
      </c>
      <c r="C299" s="47">
        <f>IF(ISNA(VLOOKUP(Журналисты!$B299,'10'!$B$2:$C$400,2,0))=TRUE,0,VLOOKUP(Журналисты!$B299,'10'!$B$2:$C$400,2,0))</f>
        <v>0</v>
      </c>
      <c r="D299" s="47">
        <f>IF(ISNA(VLOOKUP(Журналисты!$B299,'11'!$B$2:$C$400,2,0))=TRUE,0,VLOOKUP(Журналисты!$B299,'11'!$B$2:$C$400,2,0))</f>
        <v>0</v>
      </c>
      <c r="E299" s="47">
        <f>IF(ISNA(VLOOKUP(Журналисты!$B299,'12'!$B$2:$C$400,2,0))=TRUE,0,VLOOKUP(Журналисты!$B299,'12'!$B$2:$C$400,2,0))</f>
        <v>0</v>
      </c>
      <c r="F299" s="47">
        <f>IF(ISNA(VLOOKUP(Журналисты!$B299,'13'!$B$2:$C$400,2,0))=TRUE,0,VLOOKUP(Журналисты!$B299,'13'!$B$2:$C$400,2,0))</f>
        <v>0</v>
      </c>
      <c r="G299" s="47">
        <f>IF(ISNA(VLOOKUP(Журналисты!$B299,'14'!$B$2:$C$400,2,0))=TRUE,0,VLOOKUP(Журналисты!$B299,'14'!$B$2:$C$400,2,0))</f>
        <v>5200000</v>
      </c>
      <c r="H299" s="47">
        <f>IF(ISNA(VLOOKUP(Журналисты!$B299,'15'!$B$2:$C$400,2,0))=TRUE,0,VLOOKUP(Журналисты!$B299,'15'!$B$2:$C$400,2,0))</f>
        <v>0</v>
      </c>
      <c r="I299" s="37">
        <f t="shared" si="18"/>
        <v>5200000</v>
      </c>
      <c r="K299" s="39">
        <f t="shared" si="16"/>
        <v>1</v>
      </c>
      <c r="M299" s="38" t="str">
        <f t="shared" si="17"/>
        <v>boba89</v>
      </c>
    </row>
    <row r="300" spans="1:13" ht="15">
      <c r="A300" s="46">
        <f>COUNTIFS(B$3:B$1130,B300)</f>
        <v>1</v>
      </c>
      <c r="B300" s="34" t="s">
        <v>775</v>
      </c>
      <c r="C300" s="47">
        <f>IF(ISNA(VLOOKUP(Журналисты!$B300,'10'!$B$2:$C$400,2,0))=TRUE,0,VLOOKUP(Журналисты!$B300,'10'!$B$2:$C$400,2,0))</f>
        <v>0</v>
      </c>
      <c r="D300" s="47">
        <f>IF(ISNA(VLOOKUP(Журналисты!$B300,'11'!$B$2:$C$400,2,0))=TRUE,0,VLOOKUP(Журналисты!$B300,'11'!$B$2:$C$400,2,0))</f>
        <v>0</v>
      </c>
      <c r="E300" s="47">
        <f>IF(ISNA(VLOOKUP(Журналисты!$B300,'12'!$B$2:$C$400,2,0))=TRUE,0,VLOOKUP(Журналисты!$B300,'12'!$B$2:$C$400,2,0))</f>
        <v>0</v>
      </c>
      <c r="F300" s="47">
        <f>IF(ISNA(VLOOKUP(Журналисты!$B300,'13'!$B$2:$C$400,2,0))=TRUE,0,VLOOKUP(Журналисты!$B300,'13'!$B$2:$C$400,2,0))</f>
        <v>0</v>
      </c>
      <c r="G300" s="47">
        <f>IF(ISNA(VLOOKUP(Журналисты!$B300,'14'!$B$2:$C$400,2,0))=TRUE,0,VLOOKUP(Журналисты!$B300,'14'!$B$2:$C$400,2,0))</f>
        <v>5100000</v>
      </c>
      <c r="H300" s="47">
        <f>IF(ISNA(VLOOKUP(Журналисты!$B300,'15'!$B$2:$C$400,2,0))=TRUE,0,VLOOKUP(Журналисты!$B300,'15'!$B$2:$C$400,2,0))</f>
        <v>0</v>
      </c>
      <c r="I300" s="37">
        <f t="shared" si="18"/>
        <v>5100000</v>
      </c>
      <c r="K300" s="39">
        <f t="shared" si="16"/>
        <v>1</v>
      </c>
      <c r="M300" s="38" t="str">
        <f t="shared" si="17"/>
        <v>Тёма Тёмыч</v>
      </c>
    </row>
    <row r="301" spans="1:13" ht="15">
      <c r="A301" s="46">
        <f>COUNTIFS(B$3:B$1130,B301)</f>
        <v>1</v>
      </c>
      <c r="B301" s="34" t="s">
        <v>697</v>
      </c>
      <c r="C301" s="47">
        <f>IF(ISNA(VLOOKUP(Журналисты!$B301,'10'!$B$2:$C$400,2,0))=TRUE,0,VLOOKUP(Журналисты!$B301,'10'!$B$2:$C$400,2,0))</f>
        <v>0</v>
      </c>
      <c r="D301" s="47">
        <f>IF(ISNA(VLOOKUP(Журналисты!$B301,'11'!$B$2:$C$400,2,0))=TRUE,0,VLOOKUP(Журналисты!$B301,'11'!$B$2:$C$400,2,0))</f>
        <v>0</v>
      </c>
      <c r="E301" s="47">
        <f>IF(ISNA(VLOOKUP(Журналисты!$B301,'12'!$B$2:$C$400,2,0))=TRUE,0,VLOOKUP(Журналисты!$B301,'12'!$B$2:$C$400,2,0))</f>
        <v>0</v>
      </c>
      <c r="F301" s="47">
        <f>IF(ISNA(VLOOKUP(Журналисты!$B301,'13'!$B$2:$C$400,2,0))=TRUE,0,VLOOKUP(Журналисты!$B301,'13'!$B$2:$C$400,2,0))</f>
        <v>1000000</v>
      </c>
      <c r="G301" s="47">
        <f>IF(ISNA(VLOOKUP(Журналисты!$B301,'14'!$B$2:$C$400,2,0))=TRUE,0,VLOOKUP(Журналисты!$B301,'14'!$B$2:$C$400,2,0))</f>
        <v>5000000</v>
      </c>
      <c r="H301" s="47">
        <f>IF(ISNA(VLOOKUP(Журналисты!$B301,'15'!$B$2:$C$400,2,0))=TRUE,0,VLOOKUP(Журналисты!$B301,'15'!$B$2:$C$400,2,0))</f>
        <v>0</v>
      </c>
      <c r="I301" s="37">
        <f t="shared" si="18"/>
        <v>6000000</v>
      </c>
      <c r="K301" s="39">
        <f t="shared" si="16"/>
        <v>2</v>
      </c>
      <c r="M301" s="38" t="str">
        <f t="shared" si="17"/>
        <v>lega78</v>
      </c>
    </row>
    <row r="302" spans="1:13" ht="15">
      <c r="A302" s="46">
        <f>COUNTIFS(B$3:B$1130,B302)</f>
        <v>1</v>
      </c>
      <c r="B302" s="34" t="s">
        <v>239</v>
      </c>
      <c r="C302" s="47">
        <f>IF(ISNA(VLOOKUP(Журналисты!$B302,'10'!$B$2:$C$400,2,0))=TRUE,0,VLOOKUP(Журналисты!$B302,'10'!$B$2:$C$400,2,0))</f>
        <v>4400000</v>
      </c>
      <c r="D302" s="47">
        <f>IF(ISNA(VLOOKUP(Журналисты!$B302,'11'!$B$2:$C$400,2,0))=TRUE,0,VLOOKUP(Журналисты!$B302,'11'!$B$2:$C$400,2,0))</f>
        <v>4400000</v>
      </c>
      <c r="E302" s="47">
        <f>IF(ISNA(VLOOKUP(Журналисты!$B302,'12'!$B$2:$C$400,2,0))=TRUE,0,VLOOKUP(Журналисты!$B302,'12'!$B$2:$C$400,2,0))</f>
        <v>13320000</v>
      </c>
      <c r="F302" s="47">
        <f>IF(ISNA(VLOOKUP(Журналисты!$B302,'13'!$B$2:$C$400,2,0))=TRUE,0,VLOOKUP(Журналисты!$B302,'13'!$B$2:$C$400,2,0))</f>
        <v>7300000</v>
      </c>
      <c r="G302" s="47">
        <f>IF(ISNA(VLOOKUP(Журналисты!$B302,'14'!$B$2:$C$400,2,0))=TRUE,0,VLOOKUP(Журналисты!$B302,'14'!$B$2:$C$400,2,0))</f>
        <v>5000000</v>
      </c>
      <c r="H302" s="47">
        <f>IF(ISNA(VLOOKUP(Журналисты!$B302,'15'!$B$2:$C$400,2,0))=TRUE,0,VLOOKUP(Журналисты!$B302,'15'!$B$2:$C$400,2,0))</f>
        <v>0</v>
      </c>
      <c r="I302" s="37">
        <f t="shared" si="18"/>
        <v>34420000</v>
      </c>
      <c r="K302" s="39">
        <f t="shared" si="16"/>
        <v>5</v>
      </c>
      <c r="M302" s="38" t="str">
        <f t="shared" si="17"/>
        <v>organizm</v>
      </c>
    </row>
    <row r="303" spans="1:13" ht="15">
      <c r="A303" s="46">
        <f>COUNTIFS(B$3:B$1130,B303)</f>
        <v>1</v>
      </c>
      <c r="B303" s="34" t="s">
        <v>314</v>
      </c>
      <c r="C303" s="47">
        <f>IF(ISNA(VLOOKUP(Журналисты!$B303,'10'!$B$2:$C$400,2,0))=TRUE,0,VLOOKUP(Журналисты!$B303,'10'!$B$2:$C$400,2,0))</f>
        <v>1200000</v>
      </c>
      <c r="D303" s="47">
        <f>IF(ISNA(VLOOKUP(Журналисты!$B303,'11'!$B$2:$C$400,2,0))=TRUE,0,VLOOKUP(Журналисты!$B303,'11'!$B$2:$C$400,2,0))</f>
        <v>1200000</v>
      </c>
      <c r="E303" s="47">
        <f>IF(ISNA(VLOOKUP(Журналисты!$B303,'12'!$B$2:$C$400,2,0))=TRUE,0,VLOOKUP(Журналисты!$B303,'12'!$B$2:$C$400,2,0))</f>
        <v>0</v>
      </c>
      <c r="F303" s="47">
        <f>IF(ISNA(VLOOKUP(Журналисты!$B303,'13'!$B$2:$C$400,2,0))=TRUE,0,VLOOKUP(Журналисты!$B303,'13'!$B$2:$C$400,2,0))</f>
        <v>0</v>
      </c>
      <c r="G303" s="47">
        <f>IF(ISNA(VLOOKUP(Журналисты!$B303,'14'!$B$2:$C$400,2,0))=TRUE,0,VLOOKUP(Журналисты!$B303,'14'!$B$2:$C$400,2,0))</f>
        <v>5000000</v>
      </c>
      <c r="H303" s="47">
        <f>IF(ISNA(VLOOKUP(Журналисты!$B303,'15'!$B$2:$C$400,2,0))=TRUE,0,VLOOKUP(Журналисты!$B303,'15'!$B$2:$C$400,2,0))</f>
        <v>0</v>
      </c>
      <c r="I303" s="37">
        <f t="shared" si="18"/>
        <v>7400000</v>
      </c>
      <c r="K303" s="39">
        <f t="shared" si="16"/>
        <v>3</v>
      </c>
      <c r="M303" s="38" t="str">
        <f t="shared" si="17"/>
        <v>Brutas</v>
      </c>
    </row>
    <row r="304" spans="1:13" ht="15">
      <c r="A304" s="46">
        <f>COUNTIFS(B$3:B$1130,B304)</f>
        <v>1</v>
      </c>
      <c r="B304" s="34" t="s">
        <v>574</v>
      </c>
      <c r="C304" s="47">
        <f>IF(ISNA(VLOOKUP(Журналисты!$B304,'10'!$B$2:$C$400,2,0))=TRUE,0,VLOOKUP(Журналисты!$B304,'10'!$B$2:$C$400,2,0))</f>
        <v>0</v>
      </c>
      <c r="D304" s="47">
        <f>IF(ISNA(VLOOKUP(Журналисты!$B304,'11'!$B$2:$C$400,2,0))=TRUE,0,VLOOKUP(Журналисты!$B304,'11'!$B$2:$C$400,2,0))</f>
        <v>0</v>
      </c>
      <c r="E304" s="47">
        <f>IF(ISNA(VLOOKUP(Журналисты!$B304,'12'!$B$2:$C$400,2,0))=TRUE,0,VLOOKUP(Журналисты!$B304,'12'!$B$2:$C$400,2,0))</f>
        <v>0</v>
      </c>
      <c r="F304" s="47">
        <f>IF(ISNA(VLOOKUP(Журналисты!$B304,'13'!$B$2:$C$400,2,0))=TRUE,0,VLOOKUP(Журналисты!$B304,'13'!$B$2:$C$400,2,0))</f>
        <v>47000000</v>
      </c>
      <c r="G304" s="47">
        <f>IF(ISNA(VLOOKUP(Журналисты!$B304,'14'!$B$2:$C$400,2,0))=TRUE,0,VLOOKUP(Журналисты!$B304,'14'!$B$2:$C$400,2,0))</f>
        <v>4900000</v>
      </c>
      <c r="H304" s="47">
        <f>IF(ISNA(VLOOKUP(Журналисты!$B304,'15'!$B$2:$C$400,2,0))=TRUE,0,VLOOKUP(Журналисты!$B304,'15'!$B$2:$C$400,2,0))</f>
        <v>0</v>
      </c>
      <c r="I304" s="37">
        <f t="shared" si="18"/>
        <v>51900000</v>
      </c>
      <c r="K304" s="39">
        <f t="shared" si="16"/>
        <v>2</v>
      </c>
      <c r="M304" s="38" t="str">
        <f t="shared" si="17"/>
        <v>eagles35</v>
      </c>
    </row>
    <row r="305" spans="1:13" ht="15">
      <c r="A305" s="46">
        <f>COUNTIFS(B$3:B$1130,B305)</f>
        <v>1</v>
      </c>
      <c r="B305" s="34" t="s">
        <v>776</v>
      </c>
      <c r="C305" s="47">
        <f>IF(ISNA(VLOOKUP(Журналисты!$B305,'10'!$B$2:$C$400,2,0))=TRUE,0,VLOOKUP(Журналисты!$B305,'10'!$B$2:$C$400,2,0))</f>
        <v>0</v>
      </c>
      <c r="D305" s="47">
        <f>IF(ISNA(VLOOKUP(Журналисты!$B305,'11'!$B$2:$C$400,2,0))=TRUE,0,VLOOKUP(Журналисты!$B305,'11'!$B$2:$C$400,2,0))</f>
        <v>0</v>
      </c>
      <c r="E305" s="47">
        <f>IF(ISNA(VLOOKUP(Журналисты!$B305,'12'!$B$2:$C$400,2,0))=TRUE,0,VLOOKUP(Журналисты!$B305,'12'!$B$2:$C$400,2,0))</f>
        <v>0</v>
      </c>
      <c r="F305" s="47">
        <f>IF(ISNA(VLOOKUP(Журналисты!$B305,'13'!$B$2:$C$400,2,0))=TRUE,0,VLOOKUP(Журналисты!$B305,'13'!$B$2:$C$400,2,0))</f>
        <v>0</v>
      </c>
      <c r="G305" s="47">
        <f>IF(ISNA(VLOOKUP(Журналисты!$B305,'14'!$B$2:$C$400,2,0))=TRUE,0,VLOOKUP(Журналисты!$B305,'14'!$B$2:$C$400,2,0))</f>
        <v>4700000</v>
      </c>
      <c r="H305" s="47">
        <f>IF(ISNA(VLOOKUP(Журналисты!$B305,'15'!$B$2:$C$400,2,0))=TRUE,0,VLOOKUP(Журналисты!$B305,'15'!$B$2:$C$400,2,0))</f>
        <v>0</v>
      </c>
      <c r="I305" s="37">
        <f t="shared" si="18"/>
        <v>4700000</v>
      </c>
      <c r="K305" s="39">
        <f t="shared" si="16"/>
        <v>1</v>
      </c>
      <c r="M305" s="38" t="str">
        <f t="shared" si="17"/>
        <v>Profius</v>
      </c>
    </row>
    <row r="306" spans="1:13" ht="15">
      <c r="A306" s="46">
        <f>COUNTIFS(B$3:B$1130,B306)</f>
        <v>1</v>
      </c>
      <c r="B306" s="34" t="s">
        <v>777</v>
      </c>
      <c r="C306" s="47">
        <f>IF(ISNA(VLOOKUP(Журналисты!$B306,'10'!$B$2:$C$400,2,0))=TRUE,0,VLOOKUP(Журналисты!$B306,'10'!$B$2:$C$400,2,0))</f>
        <v>0</v>
      </c>
      <c r="D306" s="47">
        <f>IF(ISNA(VLOOKUP(Журналисты!$B306,'11'!$B$2:$C$400,2,0))=TRUE,0,VLOOKUP(Журналисты!$B306,'11'!$B$2:$C$400,2,0))</f>
        <v>0</v>
      </c>
      <c r="E306" s="47">
        <f>IF(ISNA(VLOOKUP(Журналисты!$B306,'12'!$B$2:$C$400,2,0))=TRUE,0,VLOOKUP(Журналисты!$B306,'12'!$B$2:$C$400,2,0))</f>
        <v>0</v>
      </c>
      <c r="F306" s="47">
        <f>IF(ISNA(VLOOKUP(Журналисты!$B306,'13'!$B$2:$C$400,2,0))=TRUE,0,VLOOKUP(Журналисты!$B306,'13'!$B$2:$C$400,2,0))</f>
        <v>0</v>
      </c>
      <c r="G306" s="47">
        <f>IF(ISNA(VLOOKUP(Журналисты!$B306,'14'!$B$2:$C$400,2,0))=TRUE,0,VLOOKUP(Журналисты!$B306,'14'!$B$2:$C$400,2,0))</f>
        <v>4700000</v>
      </c>
      <c r="H306" s="47">
        <f>IF(ISNA(VLOOKUP(Журналисты!$B306,'15'!$B$2:$C$400,2,0))=TRUE,0,VLOOKUP(Журналисты!$B306,'15'!$B$2:$C$400,2,0))</f>
        <v>0</v>
      </c>
      <c r="I306" s="37">
        <f t="shared" si="18"/>
        <v>4700000</v>
      </c>
      <c r="K306" s="39">
        <f t="shared" si="16"/>
        <v>1</v>
      </c>
      <c r="M306" s="38" t="str">
        <f t="shared" si="17"/>
        <v>Souzmen</v>
      </c>
    </row>
    <row r="307" spans="1:13" ht="15">
      <c r="A307" s="46">
        <f>COUNTIFS(B$3:B$1130,B307)</f>
        <v>1</v>
      </c>
      <c r="B307" s="34" t="s">
        <v>778</v>
      </c>
      <c r="C307" s="47">
        <f>IF(ISNA(VLOOKUP(Журналисты!$B307,'10'!$B$2:$C$400,2,0))=TRUE,0,VLOOKUP(Журналисты!$B307,'10'!$B$2:$C$400,2,0))</f>
        <v>0</v>
      </c>
      <c r="D307" s="47">
        <f>IF(ISNA(VLOOKUP(Журналисты!$B307,'11'!$B$2:$C$400,2,0))=TRUE,0,VLOOKUP(Журналисты!$B307,'11'!$B$2:$C$400,2,0))</f>
        <v>0</v>
      </c>
      <c r="E307" s="47">
        <f>IF(ISNA(VLOOKUP(Журналисты!$B307,'12'!$B$2:$C$400,2,0))=TRUE,0,VLOOKUP(Журналисты!$B307,'12'!$B$2:$C$400,2,0))</f>
        <v>0</v>
      </c>
      <c r="F307" s="47">
        <f>IF(ISNA(VLOOKUP(Журналисты!$B307,'13'!$B$2:$C$400,2,0))=TRUE,0,VLOOKUP(Журналисты!$B307,'13'!$B$2:$C$400,2,0))</f>
        <v>0</v>
      </c>
      <c r="G307" s="47">
        <f>IF(ISNA(VLOOKUP(Журналисты!$B307,'14'!$B$2:$C$400,2,0))=TRUE,0,VLOOKUP(Журналисты!$B307,'14'!$B$2:$C$400,2,0))</f>
        <v>4500000</v>
      </c>
      <c r="H307" s="47">
        <f>IF(ISNA(VLOOKUP(Журналисты!$B307,'15'!$B$2:$C$400,2,0))=TRUE,0,VLOOKUP(Журналисты!$B307,'15'!$B$2:$C$400,2,0))</f>
        <v>0</v>
      </c>
      <c r="I307" s="37">
        <f t="shared" si="18"/>
        <v>4500000</v>
      </c>
      <c r="K307" s="39">
        <f t="shared" si="16"/>
        <v>1</v>
      </c>
      <c r="M307" s="38" t="str">
        <f t="shared" si="17"/>
        <v>ZAURAL</v>
      </c>
    </row>
    <row r="308" spans="1:13" ht="15">
      <c r="A308" s="46">
        <f>COUNTIFS(B$3:B$1130,B308)</f>
        <v>1</v>
      </c>
      <c r="B308" s="34" t="s">
        <v>779</v>
      </c>
      <c r="C308" s="47">
        <f>IF(ISNA(VLOOKUP(Журналисты!$B308,'10'!$B$2:$C$400,2,0))=TRUE,0,VLOOKUP(Журналисты!$B308,'10'!$B$2:$C$400,2,0))</f>
        <v>0</v>
      </c>
      <c r="D308" s="47">
        <f>IF(ISNA(VLOOKUP(Журналисты!$B308,'11'!$B$2:$C$400,2,0))=TRUE,0,VLOOKUP(Журналисты!$B308,'11'!$B$2:$C$400,2,0))</f>
        <v>0</v>
      </c>
      <c r="E308" s="47">
        <f>IF(ISNA(VLOOKUP(Журналисты!$B308,'12'!$B$2:$C$400,2,0))=TRUE,0,VLOOKUP(Журналисты!$B308,'12'!$B$2:$C$400,2,0))</f>
        <v>0</v>
      </c>
      <c r="F308" s="47">
        <f>IF(ISNA(VLOOKUP(Журналисты!$B308,'13'!$B$2:$C$400,2,0))=TRUE,0,VLOOKUP(Журналисты!$B308,'13'!$B$2:$C$400,2,0))</f>
        <v>0</v>
      </c>
      <c r="G308" s="47">
        <f>IF(ISNA(VLOOKUP(Журналисты!$B308,'14'!$B$2:$C$400,2,0))=TRUE,0,VLOOKUP(Журналисты!$B308,'14'!$B$2:$C$400,2,0))</f>
        <v>4500000</v>
      </c>
      <c r="H308" s="47">
        <f>IF(ISNA(VLOOKUP(Журналисты!$B308,'15'!$B$2:$C$400,2,0))=TRUE,0,VLOOKUP(Журналисты!$B308,'15'!$B$2:$C$400,2,0))</f>
        <v>0</v>
      </c>
      <c r="I308" s="37">
        <f t="shared" si="18"/>
        <v>4500000</v>
      </c>
      <c r="K308" s="39">
        <f t="shared" si="16"/>
        <v>1</v>
      </c>
      <c r="M308" s="38" t="str">
        <f t="shared" si="17"/>
        <v>SoVaDust</v>
      </c>
    </row>
    <row r="309" spans="1:13" ht="15">
      <c r="A309" s="46">
        <f>COUNTIFS(B$3:B$1130,B309)</f>
        <v>1</v>
      </c>
      <c r="B309" s="34" t="s">
        <v>780</v>
      </c>
      <c r="C309" s="47">
        <f>IF(ISNA(VLOOKUP(Журналисты!$B309,'10'!$B$2:$C$400,2,0))=TRUE,0,VLOOKUP(Журналисты!$B309,'10'!$B$2:$C$400,2,0))</f>
        <v>0</v>
      </c>
      <c r="D309" s="47">
        <f>IF(ISNA(VLOOKUP(Журналисты!$B309,'11'!$B$2:$C$400,2,0))=TRUE,0,VLOOKUP(Журналисты!$B309,'11'!$B$2:$C$400,2,0))</f>
        <v>0</v>
      </c>
      <c r="E309" s="47">
        <f>IF(ISNA(VLOOKUP(Журналисты!$B309,'12'!$B$2:$C$400,2,0))=TRUE,0,VLOOKUP(Журналисты!$B309,'12'!$B$2:$C$400,2,0))</f>
        <v>0</v>
      </c>
      <c r="F309" s="47">
        <f>IF(ISNA(VLOOKUP(Журналисты!$B309,'13'!$B$2:$C$400,2,0))=TRUE,0,VLOOKUP(Журналисты!$B309,'13'!$B$2:$C$400,2,0))</f>
        <v>0</v>
      </c>
      <c r="G309" s="47">
        <f>IF(ISNA(VLOOKUP(Журналисты!$B309,'14'!$B$2:$C$400,2,0))=TRUE,0,VLOOKUP(Журналисты!$B309,'14'!$B$2:$C$400,2,0))</f>
        <v>4500000</v>
      </c>
      <c r="H309" s="47">
        <f>IF(ISNA(VLOOKUP(Журналисты!$B309,'15'!$B$2:$C$400,2,0))=TRUE,0,VLOOKUP(Журналисты!$B309,'15'!$B$2:$C$400,2,0))</f>
        <v>0</v>
      </c>
      <c r="I309" s="37">
        <f t="shared" si="18"/>
        <v>4500000</v>
      </c>
      <c r="K309" s="39">
        <f t="shared" si="16"/>
        <v>1</v>
      </c>
      <c r="M309" s="38" t="str">
        <f t="shared" si="17"/>
        <v>Henry Morgan</v>
      </c>
    </row>
    <row r="310" spans="1:13" ht="15">
      <c r="A310" s="46">
        <f>COUNTIFS(B$3:B$1130,B310)</f>
        <v>1</v>
      </c>
      <c r="B310" s="34" t="s">
        <v>782</v>
      </c>
      <c r="C310" s="47">
        <f>IF(ISNA(VLOOKUP(Журналисты!$B310,'10'!$B$2:$C$400,2,0))=TRUE,0,VLOOKUP(Журналисты!$B310,'10'!$B$2:$C$400,2,0))</f>
        <v>0</v>
      </c>
      <c r="D310" s="47">
        <f>IF(ISNA(VLOOKUP(Журналисты!$B310,'11'!$B$2:$C$400,2,0))=TRUE,0,VLOOKUP(Журналисты!$B310,'11'!$B$2:$C$400,2,0))</f>
        <v>0</v>
      </c>
      <c r="E310" s="47">
        <f>IF(ISNA(VLOOKUP(Журналисты!$B310,'12'!$B$2:$C$400,2,0))=TRUE,0,VLOOKUP(Журналисты!$B310,'12'!$B$2:$C$400,2,0))</f>
        <v>0</v>
      </c>
      <c r="F310" s="47">
        <f>IF(ISNA(VLOOKUP(Журналисты!$B310,'13'!$B$2:$C$400,2,0))=TRUE,0,VLOOKUP(Журналисты!$B310,'13'!$B$2:$C$400,2,0))</f>
        <v>0</v>
      </c>
      <c r="G310" s="47">
        <f>IF(ISNA(VLOOKUP(Журналисты!$B310,'14'!$B$2:$C$400,2,0))=TRUE,0,VLOOKUP(Журналисты!$B310,'14'!$B$2:$C$400,2,0))</f>
        <v>4100000</v>
      </c>
      <c r="H310" s="47">
        <f>IF(ISNA(VLOOKUP(Журналисты!$B310,'15'!$B$2:$C$400,2,0))=TRUE,0,VLOOKUP(Журналисты!$B310,'15'!$B$2:$C$400,2,0))</f>
        <v>0</v>
      </c>
      <c r="I310" s="37">
        <f t="shared" si="18"/>
        <v>4100000</v>
      </c>
      <c r="K310" s="39">
        <f t="shared" si="16"/>
        <v>1</v>
      </c>
      <c r="M310" s="38" t="str">
        <f t="shared" si="17"/>
        <v>ювелир</v>
      </c>
    </row>
    <row r="311" spans="1:13" ht="15">
      <c r="A311" s="46">
        <f>COUNTIFS(B$3:B$1130,B311)</f>
        <v>1</v>
      </c>
      <c r="B311" s="34" t="s">
        <v>73</v>
      </c>
      <c r="C311" s="47">
        <f>IF(ISNA(VLOOKUP(Журналисты!$B311,'10'!$B$2:$C$400,2,0))=TRUE,0,VLOOKUP(Журналисты!$B311,'10'!$B$2:$C$400,2,0))</f>
        <v>30100000</v>
      </c>
      <c r="D311" s="47">
        <f>IF(ISNA(VLOOKUP(Журналисты!$B311,'11'!$B$2:$C$400,2,0))=TRUE,0,VLOOKUP(Журналисты!$B311,'11'!$B$2:$C$400,2,0))</f>
        <v>33800000</v>
      </c>
      <c r="E311" s="47">
        <f>IF(ISNA(VLOOKUP(Журналисты!$B311,'12'!$B$2:$C$400,2,0))=TRUE,0,VLOOKUP(Журналисты!$B311,'12'!$B$2:$C$400,2,0))</f>
        <v>19600000</v>
      </c>
      <c r="F311" s="47">
        <f>IF(ISNA(VLOOKUP(Журналисты!$B311,'13'!$B$2:$C$400,2,0))=TRUE,0,VLOOKUP(Журналисты!$B311,'13'!$B$2:$C$400,2,0))</f>
        <v>0</v>
      </c>
      <c r="G311" s="47">
        <f>IF(ISNA(VLOOKUP(Журналисты!$B311,'14'!$B$2:$C$400,2,0))=TRUE,0,VLOOKUP(Журналисты!$B311,'14'!$B$2:$C$400,2,0))</f>
        <v>4100000</v>
      </c>
      <c r="H311" s="47">
        <f>IF(ISNA(VLOOKUP(Журналисты!$B311,'15'!$B$2:$C$400,2,0))=TRUE,0,VLOOKUP(Журналисты!$B311,'15'!$B$2:$C$400,2,0))</f>
        <v>0</v>
      </c>
      <c r="I311" s="37">
        <f t="shared" si="18"/>
        <v>87600000</v>
      </c>
      <c r="K311" s="39">
        <f t="shared" si="16"/>
        <v>4</v>
      </c>
      <c r="M311" s="38" t="str">
        <f t="shared" si="17"/>
        <v>Lion meybal</v>
      </c>
    </row>
    <row r="312" spans="1:13" ht="15">
      <c r="A312" s="46">
        <f>COUNTIFS(B$3:B$1130,B312)</f>
        <v>1</v>
      </c>
      <c r="B312" s="34" t="s">
        <v>783</v>
      </c>
      <c r="C312" s="47">
        <f>IF(ISNA(VLOOKUP(Журналисты!$B312,'10'!$B$2:$C$400,2,0))=TRUE,0,VLOOKUP(Журналисты!$B312,'10'!$B$2:$C$400,2,0))</f>
        <v>0</v>
      </c>
      <c r="D312" s="47">
        <f>IF(ISNA(VLOOKUP(Журналисты!$B312,'11'!$B$2:$C$400,2,0))=TRUE,0,VLOOKUP(Журналисты!$B312,'11'!$B$2:$C$400,2,0))</f>
        <v>0</v>
      </c>
      <c r="E312" s="47">
        <f>IF(ISNA(VLOOKUP(Журналисты!$B312,'12'!$B$2:$C$400,2,0))=TRUE,0,VLOOKUP(Журналисты!$B312,'12'!$B$2:$C$400,2,0))</f>
        <v>0</v>
      </c>
      <c r="F312" s="47">
        <f>IF(ISNA(VLOOKUP(Журналисты!$B312,'13'!$B$2:$C$400,2,0))=TRUE,0,VLOOKUP(Журналисты!$B312,'13'!$B$2:$C$400,2,0))</f>
        <v>0</v>
      </c>
      <c r="G312" s="47">
        <f>IF(ISNA(VLOOKUP(Журналисты!$B312,'14'!$B$2:$C$400,2,0))=TRUE,0,VLOOKUP(Журналисты!$B312,'14'!$B$2:$C$400,2,0))</f>
        <v>3800000</v>
      </c>
      <c r="H312" s="47">
        <f>IF(ISNA(VLOOKUP(Журналисты!$B312,'15'!$B$2:$C$400,2,0))=TRUE,0,VLOOKUP(Журналисты!$B312,'15'!$B$2:$C$400,2,0))</f>
        <v>0</v>
      </c>
      <c r="I312" s="37">
        <f t="shared" si="18"/>
        <v>3800000</v>
      </c>
      <c r="K312" s="39">
        <f t="shared" si="16"/>
        <v>1</v>
      </c>
      <c r="M312" s="38" t="str">
        <f t="shared" si="17"/>
        <v>VV3774</v>
      </c>
    </row>
    <row r="313" spans="1:13" ht="15">
      <c r="A313" s="46">
        <f>COUNTIFS(B$3:B$1130,B313)</f>
        <v>1</v>
      </c>
      <c r="B313" s="34" t="s">
        <v>784</v>
      </c>
      <c r="C313" s="47">
        <f>IF(ISNA(VLOOKUP(Журналисты!$B313,'10'!$B$2:$C$400,2,0))=TRUE,0,VLOOKUP(Журналисты!$B313,'10'!$B$2:$C$400,2,0))</f>
        <v>0</v>
      </c>
      <c r="D313" s="47">
        <f>IF(ISNA(VLOOKUP(Журналисты!$B313,'11'!$B$2:$C$400,2,0))=TRUE,0,VLOOKUP(Журналисты!$B313,'11'!$B$2:$C$400,2,0))</f>
        <v>0</v>
      </c>
      <c r="E313" s="47">
        <f>IF(ISNA(VLOOKUP(Журналисты!$B313,'12'!$B$2:$C$400,2,0))=TRUE,0,VLOOKUP(Журналисты!$B313,'12'!$B$2:$C$400,2,0))</f>
        <v>0</v>
      </c>
      <c r="F313" s="47">
        <f>IF(ISNA(VLOOKUP(Журналисты!$B313,'13'!$B$2:$C$400,2,0))=TRUE,0,VLOOKUP(Журналисты!$B313,'13'!$B$2:$C$400,2,0))</f>
        <v>0</v>
      </c>
      <c r="G313" s="47">
        <f>IF(ISNA(VLOOKUP(Журналисты!$B313,'14'!$B$2:$C$400,2,0))=TRUE,0,VLOOKUP(Журналисты!$B313,'14'!$B$2:$C$400,2,0))</f>
        <v>3700000</v>
      </c>
      <c r="H313" s="47">
        <f>IF(ISNA(VLOOKUP(Журналисты!$B313,'15'!$B$2:$C$400,2,0))=TRUE,0,VLOOKUP(Журналисты!$B313,'15'!$B$2:$C$400,2,0))</f>
        <v>0</v>
      </c>
      <c r="I313" s="37">
        <f t="shared" si="18"/>
        <v>3700000</v>
      </c>
      <c r="K313" s="39">
        <f t="shared" si="16"/>
        <v>1</v>
      </c>
      <c r="M313" s="38" t="str">
        <f t="shared" si="17"/>
        <v>Incurable</v>
      </c>
    </row>
    <row r="314" spans="1:13" ht="15">
      <c r="A314" s="46">
        <f>COUNTIFS(B$3:B$1130,B314)</f>
        <v>1</v>
      </c>
      <c r="B314" s="34" t="s">
        <v>785</v>
      </c>
      <c r="C314" s="47">
        <f>IF(ISNA(VLOOKUP(Журналисты!$B314,'10'!$B$2:$C$400,2,0))=TRUE,0,VLOOKUP(Журналисты!$B314,'10'!$B$2:$C$400,2,0))</f>
        <v>0</v>
      </c>
      <c r="D314" s="47">
        <f>IF(ISNA(VLOOKUP(Журналисты!$B314,'11'!$B$2:$C$400,2,0))=TRUE,0,VLOOKUP(Журналисты!$B314,'11'!$B$2:$C$400,2,0))</f>
        <v>0</v>
      </c>
      <c r="E314" s="47">
        <f>IF(ISNA(VLOOKUP(Журналисты!$B314,'12'!$B$2:$C$400,2,0))=TRUE,0,VLOOKUP(Журналисты!$B314,'12'!$B$2:$C$400,2,0))</f>
        <v>0</v>
      </c>
      <c r="F314" s="47">
        <f>IF(ISNA(VLOOKUP(Журналисты!$B314,'13'!$B$2:$C$400,2,0))=TRUE,0,VLOOKUP(Журналисты!$B314,'13'!$B$2:$C$400,2,0))</f>
        <v>0</v>
      </c>
      <c r="G314" s="47">
        <f>IF(ISNA(VLOOKUP(Журналисты!$B314,'14'!$B$2:$C$400,2,0))=TRUE,0,VLOOKUP(Журналисты!$B314,'14'!$B$2:$C$400,2,0))</f>
        <v>3700000</v>
      </c>
      <c r="H314" s="47">
        <f>IF(ISNA(VLOOKUP(Журналисты!$B314,'15'!$B$2:$C$400,2,0))=TRUE,0,VLOOKUP(Журналисты!$B314,'15'!$B$2:$C$400,2,0))</f>
        <v>0</v>
      </c>
      <c r="I314" s="37">
        <f t="shared" si="18"/>
        <v>3700000</v>
      </c>
      <c r="K314" s="39">
        <f t="shared" si="16"/>
        <v>1</v>
      </c>
      <c r="M314" s="38" t="str">
        <f t="shared" si="17"/>
        <v>Fly</v>
      </c>
    </row>
    <row r="315" spans="1:13" ht="15">
      <c r="A315" s="46">
        <f>COUNTIFS(B$3:B$1130,B315)</f>
        <v>1</v>
      </c>
      <c r="B315" s="34" t="s">
        <v>414</v>
      </c>
      <c r="C315" s="47">
        <f>IF(ISNA(VLOOKUP(Журналисты!$B315,'10'!$B$2:$C$400,2,0))=TRUE,0,VLOOKUP(Журналисты!$B315,'10'!$B$2:$C$400,2,0))</f>
        <v>0</v>
      </c>
      <c r="D315" s="47">
        <f>IF(ISNA(VLOOKUP(Журналисты!$B315,'11'!$B$2:$C$400,2,0))=TRUE,0,VLOOKUP(Журналисты!$B315,'11'!$B$2:$C$400,2,0))</f>
        <v>0</v>
      </c>
      <c r="E315" s="47">
        <f>IF(ISNA(VLOOKUP(Журналисты!$B315,'12'!$B$2:$C$400,2,0))=TRUE,0,VLOOKUP(Журналисты!$B315,'12'!$B$2:$C$400,2,0))</f>
        <v>13600000</v>
      </c>
      <c r="F315" s="47">
        <f>IF(ISNA(VLOOKUP(Журналисты!$B315,'13'!$B$2:$C$400,2,0))=TRUE,0,VLOOKUP(Журналисты!$B315,'13'!$B$2:$C$400,2,0))</f>
        <v>0</v>
      </c>
      <c r="G315" s="47">
        <f>IF(ISNA(VLOOKUP(Журналисты!$B315,'14'!$B$2:$C$400,2,0))=TRUE,0,VLOOKUP(Журналисты!$B315,'14'!$B$2:$C$400,2,0))</f>
        <v>3700000</v>
      </c>
      <c r="H315" s="47">
        <f>IF(ISNA(VLOOKUP(Журналисты!$B315,'15'!$B$2:$C$400,2,0))=TRUE,0,VLOOKUP(Журналисты!$B315,'15'!$B$2:$C$400,2,0))</f>
        <v>0</v>
      </c>
      <c r="I315" s="37">
        <f t="shared" si="18"/>
        <v>17300000</v>
      </c>
      <c r="K315" s="39">
        <f t="shared" si="16"/>
        <v>2</v>
      </c>
      <c r="M315" s="38" t="str">
        <f t="shared" si="17"/>
        <v>AlexLom</v>
      </c>
    </row>
    <row r="316" spans="1:13" ht="15">
      <c r="A316" s="46">
        <f>COUNTIFS(B$3:B$1130,B316)</f>
        <v>1</v>
      </c>
      <c r="B316" s="34" t="s">
        <v>786</v>
      </c>
      <c r="C316" s="47">
        <f>IF(ISNA(VLOOKUP(Журналисты!$B316,'10'!$B$2:$C$400,2,0))=TRUE,0,VLOOKUP(Журналисты!$B316,'10'!$B$2:$C$400,2,0))</f>
        <v>0</v>
      </c>
      <c r="D316" s="47">
        <f>IF(ISNA(VLOOKUP(Журналисты!$B316,'11'!$B$2:$C$400,2,0))=TRUE,0,VLOOKUP(Журналисты!$B316,'11'!$B$2:$C$400,2,0))</f>
        <v>0</v>
      </c>
      <c r="E316" s="47">
        <f>IF(ISNA(VLOOKUP(Журналисты!$B316,'12'!$B$2:$C$400,2,0))=TRUE,0,VLOOKUP(Журналисты!$B316,'12'!$B$2:$C$400,2,0))</f>
        <v>0</v>
      </c>
      <c r="F316" s="47">
        <f>IF(ISNA(VLOOKUP(Журналисты!$B316,'13'!$B$2:$C$400,2,0))=TRUE,0,VLOOKUP(Журналисты!$B316,'13'!$B$2:$C$400,2,0))</f>
        <v>0</v>
      </c>
      <c r="G316" s="47">
        <f>IF(ISNA(VLOOKUP(Журналисты!$B316,'14'!$B$2:$C$400,2,0))=TRUE,0,VLOOKUP(Журналисты!$B316,'14'!$B$2:$C$400,2,0))</f>
        <v>3700000</v>
      </c>
      <c r="H316" s="47">
        <f>IF(ISNA(VLOOKUP(Журналисты!$B316,'15'!$B$2:$C$400,2,0))=TRUE,0,VLOOKUP(Журналисты!$B316,'15'!$B$2:$C$400,2,0))</f>
        <v>0</v>
      </c>
      <c r="I316" s="37">
        <f t="shared" si="18"/>
        <v>3700000</v>
      </c>
      <c r="K316" s="39">
        <f t="shared" si="16"/>
        <v>1</v>
      </c>
      <c r="M316" s="38" t="str">
        <f t="shared" si="17"/>
        <v>pashtetboss</v>
      </c>
    </row>
    <row r="317" spans="1:13" ht="15">
      <c r="A317" s="46">
        <f>COUNTIFS(B$3:B$1130,B317)</f>
        <v>1</v>
      </c>
      <c r="B317" s="34" t="s">
        <v>787</v>
      </c>
      <c r="C317" s="47">
        <f>IF(ISNA(VLOOKUP(Журналисты!$B317,'10'!$B$2:$C$400,2,0))=TRUE,0,VLOOKUP(Журналисты!$B317,'10'!$B$2:$C$400,2,0))</f>
        <v>0</v>
      </c>
      <c r="D317" s="47">
        <f>IF(ISNA(VLOOKUP(Журналисты!$B317,'11'!$B$2:$C$400,2,0))=TRUE,0,VLOOKUP(Журналисты!$B317,'11'!$B$2:$C$400,2,0))</f>
        <v>0</v>
      </c>
      <c r="E317" s="47">
        <f>IF(ISNA(VLOOKUP(Журналисты!$B317,'12'!$B$2:$C$400,2,0))=TRUE,0,VLOOKUP(Журналисты!$B317,'12'!$B$2:$C$400,2,0))</f>
        <v>0</v>
      </c>
      <c r="F317" s="47">
        <f>IF(ISNA(VLOOKUP(Журналисты!$B317,'13'!$B$2:$C$400,2,0))=TRUE,0,VLOOKUP(Журналисты!$B317,'13'!$B$2:$C$400,2,0))</f>
        <v>0</v>
      </c>
      <c r="G317" s="47">
        <f>IF(ISNA(VLOOKUP(Журналисты!$B317,'14'!$B$2:$C$400,2,0))=TRUE,0,VLOOKUP(Журналисты!$B317,'14'!$B$2:$C$400,2,0))</f>
        <v>3700000</v>
      </c>
      <c r="H317" s="47">
        <f>IF(ISNA(VLOOKUP(Журналисты!$B317,'15'!$B$2:$C$400,2,0))=TRUE,0,VLOOKUP(Журналисты!$B317,'15'!$B$2:$C$400,2,0))</f>
        <v>0</v>
      </c>
      <c r="I317" s="37">
        <f t="shared" si="18"/>
        <v>3700000</v>
      </c>
      <c r="K317" s="39">
        <f t="shared" si="16"/>
        <v>1</v>
      </c>
      <c r="M317" s="38" t="str">
        <f t="shared" si="17"/>
        <v>Celentano</v>
      </c>
    </row>
    <row r="318" spans="1:13" ht="15">
      <c r="A318" s="46">
        <f>COUNTIFS(B$3:B$1130,B318)</f>
        <v>1</v>
      </c>
      <c r="B318" s="34" t="s">
        <v>636</v>
      </c>
      <c r="C318" s="47">
        <f>IF(ISNA(VLOOKUP(Журналисты!$B318,'10'!$B$2:$C$400,2,0))=TRUE,0,VLOOKUP(Журналисты!$B318,'10'!$B$2:$C$400,2,0))</f>
        <v>0</v>
      </c>
      <c r="D318" s="47">
        <f>IF(ISNA(VLOOKUP(Журналисты!$B318,'11'!$B$2:$C$400,2,0))=TRUE,0,VLOOKUP(Журналисты!$B318,'11'!$B$2:$C$400,2,0))</f>
        <v>0</v>
      </c>
      <c r="E318" s="47">
        <f>IF(ISNA(VLOOKUP(Журналисты!$B318,'12'!$B$2:$C$400,2,0))=TRUE,0,VLOOKUP(Журналисты!$B318,'12'!$B$2:$C$400,2,0))</f>
        <v>0</v>
      </c>
      <c r="F318" s="47">
        <f>IF(ISNA(VLOOKUP(Журналисты!$B318,'13'!$B$2:$C$400,2,0))=TRUE,0,VLOOKUP(Журналисты!$B318,'13'!$B$2:$C$400,2,0))</f>
        <v>6400000</v>
      </c>
      <c r="G318" s="47">
        <f>IF(ISNA(VLOOKUP(Журналисты!$B318,'14'!$B$2:$C$400,2,0))=TRUE,0,VLOOKUP(Журналисты!$B318,'14'!$B$2:$C$400,2,0))</f>
        <v>3700000</v>
      </c>
      <c r="H318" s="47">
        <f>IF(ISNA(VLOOKUP(Журналисты!$B318,'15'!$B$2:$C$400,2,0))=TRUE,0,VLOOKUP(Журналисты!$B318,'15'!$B$2:$C$400,2,0))</f>
        <v>0</v>
      </c>
      <c r="I318" s="37">
        <f t="shared" si="18"/>
        <v>10100000</v>
      </c>
      <c r="K318" s="39">
        <f t="shared" si="16"/>
        <v>2</v>
      </c>
      <c r="M318" s="38" t="str">
        <f t="shared" si="17"/>
        <v>sanden</v>
      </c>
    </row>
    <row r="319" spans="1:13" ht="15">
      <c r="A319" s="46">
        <f>COUNTIFS(B$3:B$1130,B319)</f>
        <v>1</v>
      </c>
      <c r="B319" s="34" t="s">
        <v>788</v>
      </c>
      <c r="C319" s="47">
        <f>IF(ISNA(VLOOKUP(Журналисты!$B319,'10'!$B$2:$C$400,2,0))=TRUE,0,VLOOKUP(Журналисты!$B319,'10'!$B$2:$C$400,2,0))</f>
        <v>0</v>
      </c>
      <c r="D319" s="47">
        <f>IF(ISNA(VLOOKUP(Журналисты!$B319,'11'!$B$2:$C$400,2,0))=TRUE,0,VLOOKUP(Журналисты!$B319,'11'!$B$2:$C$400,2,0))</f>
        <v>0</v>
      </c>
      <c r="E319" s="47">
        <f>IF(ISNA(VLOOKUP(Журналисты!$B319,'12'!$B$2:$C$400,2,0))=TRUE,0,VLOOKUP(Журналисты!$B319,'12'!$B$2:$C$400,2,0))</f>
        <v>0</v>
      </c>
      <c r="F319" s="47">
        <f>IF(ISNA(VLOOKUP(Журналисты!$B319,'13'!$B$2:$C$400,2,0))=TRUE,0,VLOOKUP(Журналисты!$B319,'13'!$B$2:$C$400,2,0))</f>
        <v>0</v>
      </c>
      <c r="G319" s="47">
        <f>IF(ISNA(VLOOKUP(Журналисты!$B319,'14'!$B$2:$C$400,2,0))=TRUE,0,VLOOKUP(Журналисты!$B319,'14'!$B$2:$C$400,2,0))</f>
        <v>3700000</v>
      </c>
      <c r="H319" s="47">
        <f>IF(ISNA(VLOOKUP(Журналисты!$B319,'15'!$B$2:$C$400,2,0))=TRUE,0,VLOOKUP(Журналисты!$B319,'15'!$B$2:$C$400,2,0))</f>
        <v>0</v>
      </c>
      <c r="I319" s="37">
        <f t="shared" si="18"/>
        <v>3700000</v>
      </c>
      <c r="K319" s="39">
        <f t="shared" si="16"/>
        <v>1</v>
      </c>
      <c r="M319" s="38" t="str">
        <f t="shared" si="17"/>
        <v>femm</v>
      </c>
    </row>
    <row r="320" spans="1:13" ht="15">
      <c r="A320" s="46">
        <f>COUNTIFS(B$3:B$1130,B320)</f>
        <v>1</v>
      </c>
      <c r="B320" s="34" t="s">
        <v>789</v>
      </c>
      <c r="C320" s="47">
        <f>IF(ISNA(VLOOKUP(Журналисты!$B320,'10'!$B$2:$C$400,2,0))=TRUE,0,VLOOKUP(Журналисты!$B320,'10'!$B$2:$C$400,2,0))</f>
        <v>0</v>
      </c>
      <c r="D320" s="47">
        <f>IF(ISNA(VLOOKUP(Журналисты!$B320,'11'!$B$2:$C$400,2,0))=TRUE,0,VLOOKUP(Журналисты!$B320,'11'!$B$2:$C$400,2,0))</f>
        <v>0</v>
      </c>
      <c r="E320" s="47">
        <f>IF(ISNA(VLOOKUP(Журналисты!$B320,'12'!$B$2:$C$400,2,0))=TRUE,0,VLOOKUP(Журналисты!$B320,'12'!$B$2:$C$400,2,0))</f>
        <v>0</v>
      </c>
      <c r="F320" s="47">
        <f>IF(ISNA(VLOOKUP(Журналисты!$B320,'13'!$B$2:$C$400,2,0))=TRUE,0,VLOOKUP(Журналисты!$B320,'13'!$B$2:$C$400,2,0))</f>
        <v>0</v>
      </c>
      <c r="G320" s="47">
        <f>IF(ISNA(VLOOKUP(Журналисты!$B320,'14'!$B$2:$C$400,2,0))=TRUE,0,VLOOKUP(Журналисты!$B320,'14'!$B$2:$C$400,2,0))</f>
        <v>3700000</v>
      </c>
      <c r="H320" s="47">
        <f>IF(ISNA(VLOOKUP(Журналисты!$B320,'15'!$B$2:$C$400,2,0))=TRUE,0,VLOOKUP(Журналисты!$B320,'15'!$B$2:$C$400,2,0))</f>
        <v>0</v>
      </c>
      <c r="I320" s="37">
        <f t="shared" si="18"/>
        <v>3700000</v>
      </c>
      <c r="K320" s="39">
        <f t="shared" si="16"/>
        <v>1</v>
      </c>
      <c r="M320" s="38" t="str">
        <f t="shared" si="17"/>
        <v>l7uPoG</v>
      </c>
    </row>
    <row r="321" spans="1:13" ht="15">
      <c r="A321" s="46">
        <f>COUNTIFS(B$3:B$1130,B321)</f>
        <v>1</v>
      </c>
      <c r="B321" s="34" t="s">
        <v>790</v>
      </c>
      <c r="C321" s="47">
        <f>IF(ISNA(VLOOKUP(Журналисты!$B321,'10'!$B$2:$C$400,2,0))=TRUE,0,VLOOKUP(Журналисты!$B321,'10'!$B$2:$C$400,2,0))</f>
        <v>0</v>
      </c>
      <c r="D321" s="47">
        <f>IF(ISNA(VLOOKUP(Журналисты!$B321,'11'!$B$2:$C$400,2,0))=TRUE,0,VLOOKUP(Журналисты!$B321,'11'!$B$2:$C$400,2,0))</f>
        <v>0</v>
      </c>
      <c r="E321" s="47">
        <f>IF(ISNA(VLOOKUP(Журналисты!$B321,'12'!$B$2:$C$400,2,0))=TRUE,0,VLOOKUP(Журналисты!$B321,'12'!$B$2:$C$400,2,0))</f>
        <v>0</v>
      </c>
      <c r="F321" s="47">
        <f>IF(ISNA(VLOOKUP(Журналисты!$B321,'13'!$B$2:$C$400,2,0))=TRUE,0,VLOOKUP(Журналисты!$B321,'13'!$B$2:$C$400,2,0))</f>
        <v>0</v>
      </c>
      <c r="G321" s="47">
        <f>IF(ISNA(VLOOKUP(Журналисты!$B321,'14'!$B$2:$C$400,2,0))=TRUE,0,VLOOKUP(Журналисты!$B321,'14'!$B$2:$C$400,2,0))</f>
        <v>3500000</v>
      </c>
      <c r="H321" s="47">
        <f>IF(ISNA(VLOOKUP(Журналисты!$B321,'15'!$B$2:$C$400,2,0))=TRUE,0,VLOOKUP(Журналисты!$B321,'15'!$B$2:$C$400,2,0))</f>
        <v>0</v>
      </c>
      <c r="I321" s="37">
        <f t="shared" si="18"/>
        <v>3500000</v>
      </c>
      <c r="K321" s="39">
        <f t="shared" si="16"/>
        <v>1</v>
      </c>
      <c r="M321" s="38" t="str">
        <f t="shared" si="17"/>
        <v>sergo-sergo</v>
      </c>
    </row>
    <row r="322" spans="1:13" ht="15">
      <c r="A322" s="46">
        <f>COUNTIFS(B$3:B$1130,B322)</f>
        <v>1</v>
      </c>
      <c r="B322" s="34" t="s">
        <v>791</v>
      </c>
      <c r="C322" s="47">
        <f>IF(ISNA(VLOOKUP(Журналисты!$B322,'10'!$B$2:$C$400,2,0))=TRUE,0,VLOOKUP(Журналисты!$B322,'10'!$B$2:$C$400,2,0))</f>
        <v>0</v>
      </c>
      <c r="D322" s="47">
        <f>IF(ISNA(VLOOKUP(Журналисты!$B322,'11'!$B$2:$C$400,2,0))=TRUE,0,VLOOKUP(Журналисты!$B322,'11'!$B$2:$C$400,2,0))</f>
        <v>0</v>
      </c>
      <c r="E322" s="47">
        <f>IF(ISNA(VLOOKUP(Журналисты!$B322,'12'!$B$2:$C$400,2,0))=TRUE,0,VLOOKUP(Журналисты!$B322,'12'!$B$2:$C$400,2,0))</f>
        <v>0</v>
      </c>
      <c r="F322" s="47">
        <f>IF(ISNA(VLOOKUP(Журналисты!$B322,'13'!$B$2:$C$400,2,0))=TRUE,0,VLOOKUP(Журналисты!$B322,'13'!$B$2:$C$400,2,0))</f>
        <v>0</v>
      </c>
      <c r="G322" s="47">
        <f>IF(ISNA(VLOOKUP(Журналисты!$B322,'14'!$B$2:$C$400,2,0))=TRUE,0,VLOOKUP(Журналисты!$B322,'14'!$B$2:$C$400,2,0))</f>
        <v>3500000</v>
      </c>
      <c r="H322" s="47">
        <f>IF(ISNA(VLOOKUP(Журналисты!$B322,'15'!$B$2:$C$400,2,0))=TRUE,0,VLOOKUP(Журналисты!$B322,'15'!$B$2:$C$400,2,0))</f>
        <v>0</v>
      </c>
      <c r="I322" s="37">
        <f t="shared" si="18"/>
        <v>3500000</v>
      </c>
      <c r="K322" s="39">
        <f t="shared" si="16"/>
        <v>1</v>
      </c>
      <c r="M322" s="38" t="str">
        <f t="shared" si="17"/>
        <v>leshik89</v>
      </c>
    </row>
    <row r="323" spans="1:13" ht="15">
      <c r="A323" s="46">
        <f>COUNTIFS(B$3:B$1130,B323)</f>
        <v>1</v>
      </c>
      <c r="B323" s="34" t="s">
        <v>620</v>
      </c>
      <c r="C323" s="47">
        <f>IF(ISNA(VLOOKUP(Журналисты!$B323,'10'!$B$2:$C$400,2,0))=TRUE,0,VLOOKUP(Журналисты!$B323,'10'!$B$2:$C$400,2,0))</f>
        <v>0</v>
      </c>
      <c r="D323" s="47">
        <f>IF(ISNA(VLOOKUP(Журналисты!$B323,'11'!$B$2:$C$400,2,0))=TRUE,0,VLOOKUP(Журналисты!$B323,'11'!$B$2:$C$400,2,0))</f>
        <v>0</v>
      </c>
      <c r="E323" s="47">
        <f>IF(ISNA(VLOOKUP(Журналисты!$B323,'12'!$B$2:$C$400,2,0))=TRUE,0,VLOOKUP(Журналисты!$B323,'12'!$B$2:$C$400,2,0))</f>
        <v>0</v>
      </c>
      <c r="F323" s="47">
        <f>IF(ISNA(VLOOKUP(Журналисты!$B323,'13'!$B$2:$C$400,2,0))=TRUE,0,VLOOKUP(Журналисты!$B323,'13'!$B$2:$C$400,2,0))</f>
        <v>9500000</v>
      </c>
      <c r="G323" s="47">
        <f>IF(ISNA(VLOOKUP(Журналисты!$B323,'14'!$B$2:$C$400,2,0))=TRUE,0,VLOOKUP(Журналисты!$B323,'14'!$B$2:$C$400,2,0))</f>
        <v>3500000</v>
      </c>
      <c r="H323" s="47">
        <f>IF(ISNA(VLOOKUP(Журналисты!$B323,'15'!$B$2:$C$400,2,0))=TRUE,0,VLOOKUP(Журналисты!$B323,'15'!$B$2:$C$400,2,0))</f>
        <v>0</v>
      </c>
      <c r="I323" s="37">
        <f t="shared" si="18"/>
        <v>13000000</v>
      </c>
      <c r="K323" s="39">
        <f aca="true" t="shared" si="19" ref="K323:K386">COUNTIFS(C323:H323,"&gt;0")</f>
        <v>2</v>
      </c>
      <c r="M323" s="38" t="str">
        <f aca="true" t="shared" si="20" ref="M323:M386">B323</f>
        <v xml:space="preserve"> Turdi</v>
      </c>
    </row>
    <row r="324" spans="1:13" ht="15">
      <c r="A324" s="46">
        <f>COUNTIFS(B$3:B$1130,B324)</f>
        <v>1</v>
      </c>
      <c r="B324" s="34" t="s">
        <v>622</v>
      </c>
      <c r="C324" s="47">
        <f>IF(ISNA(VLOOKUP(Журналисты!$B324,'10'!$B$2:$C$400,2,0))=TRUE,0,VLOOKUP(Журналисты!$B324,'10'!$B$2:$C$400,2,0))</f>
        <v>0</v>
      </c>
      <c r="D324" s="47">
        <f>IF(ISNA(VLOOKUP(Журналисты!$B324,'11'!$B$2:$C$400,2,0))=TRUE,0,VLOOKUP(Журналисты!$B324,'11'!$B$2:$C$400,2,0))</f>
        <v>0</v>
      </c>
      <c r="E324" s="47">
        <f>IF(ISNA(VLOOKUP(Журналисты!$B324,'12'!$B$2:$C$400,2,0))=TRUE,0,VLOOKUP(Журналисты!$B324,'12'!$B$2:$C$400,2,0))</f>
        <v>0</v>
      </c>
      <c r="F324" s="47">
        <f>IF(ISNA(VLOOKUP(Журналисты!$B324,'13'!$B$2:$C$400,2,0))=TRUE,0,VLOOKUP(Журналисты!$B324,'13'!$B$2:$C$400,2,0))</f>
        <v>9100000</v>
      </c>
      <c r="G324" s="47">
        <f>IF(ISNA(VLOOKUP(Журналисты!$B324,'14'!$B$2:$C$400,2,0))=TRUE,0,VLOOKUP(Журналисты!$B324,'14'!$B$2:$C$400,2,0))</f>
        <v>3500000</v>
      </c>
      <c r="H324" s="47">
        <f>IF(ISNA(VLOOKUP(Журналисты!$B324,'15'!$B$2:$C$400,2,0))=TRUE,0,VLOOKUP(Журналисты!$B324,'15'!$B$2:$C$400,2,0))</f>
        <v>0</v>
      </c>
      <c r="I324" s="37">
        <f t="shared" si="18"/>
        <v>12600000</v>
      </c>
      <c r="K324" s="39">
        <f t="shared" si="19"/>
        <v>2</v>
      </c>
      <c r="M324" s="38" t="str">
        <f t="shared" si="20"/>
        <v>PARLAMENT 2010</v>
      </c>
    </row>
    <row r="325" spans="1:13" ht="15">
      <c r="A325" s="46">
        <f>COUNTIFS(B$3:B$1130,B325)</f>
        <v>1</v>
      </c>
      <c r="B325" s="34" t="s">
        <v>792</v>
      </c>
      <c r="C325" s="47">
        <f>IF(ISNA(VLOOKUP(Журналисты!$B325,'10'!$B$2:$C$400,2,0))=TRUE,0,VLOOKUP(Журналисты!$B325,'10'!$B$2:$C$400,2,0))</f>
        <v>0</v>
      </c>
      <c r="D325" s="47">
        <f>IF(ISNA(VLOOKUP(Журналисты!$B325,'11'!$B$2:$C$400,2,0))=TRUE,0,VLOOKUP(Журналисты!$B325,'11'!$B$2:$C$400,2,0))</f>
        <v>0</v>
      </c>
      <c r="E325" s="47">
        <f>IF(ISNA(VLOOKUP(Журналисты!$B325,'12'!$B$2:$C$400,2,0))=TRUE,0,VLOOKUP(Журналисты!$B325,'12'!$B$2:$C$400,2,0))</f>
        <v>0</v>
      </c>
      <c r="F325" s="47">
        <f>IF(ISNA(VLOOKUP(Журналисты!$B325,'13'!$B$2:$C$400,2,0))=TRUE,0,VLOOKUP(Журналисты!$B325,'13'!$B$2:$C$400,2,0))</f>
        <v>0</v>
      </c>
      <c r="G325" s="47">
        <f>IF(ISNA(VLOOKUP(Журналисты!$B325,'14'!$B$2:$C$400,2,0))=TRUE,0,VLOOKUP(Журналисты!$B325,'14'!$B$2:$C$400,2,0))</f>
        <v>3400000</v>
      </c>
      <c r="H325" s="47">
        <f>IF(ISNA(VLOOKUP(Журналисты!$B325,'15'!$B$2:$C$400,2,0))=TRUE,0,VLOOKUP(Журналисты!$B325,'15'!$B$2:$C$400,2,0))</f>
        <v>0</v>
      </c>
      <c r="I325" s="37">
        <f t="shared" si="18"/>
        <v>3400000</v>
      </c>
      <c r="K325" s="39">
        <f t="shared" si="19"/>
        <v>1</v>
      </c>
      <c r="M325" s="38" t="str">
        <f t="shared" si="20"/>
        <v>ValehO</v>
      </c>
    </row>
    <row r="326" spans="1:13" ht="15">
      <c r="A326" s="46">
        <f>COUNTIFS(B$3:B$1130,B326)</f>
        <v>1</v>
      </c>
      <c r="B326" s="34" t="s">
        <v>793</v>
      </c>
      <c r="C326" s="47">
        <f>IF(ISNA(VLOOKUP(Журналисты!$B326,'10'!$B$2:$C$400,2,0))=TRUE,0,VLOOKUP(Журналисты!$B326,'10'!$B$2:$C$400,2,0))</f>
        <v>0</v>
      </c>
      <c r="D326" s="47">
        <f>IF(ISNA(VLOOKUP(Журналисты!$B326,'11'!$B$2:$C$400,2,0))=TRUE,0,VLOOKUP(Журналисты!$B326,'11'!$B$2:$C$400,2,0))</f>
        <v>0</v>
      </c>
      <c r="E326" s="47">
        <f>IF(ISNA(VLOOKUP(Журналисты!$B326,'12'!$B$2:$C$400,2,0))=TRUE,0,VLOOKUP(Журналисты!$B326,'12'!$B$2:$C$400,2,0))</f>
        <v>0</v>
      </c>
      <c r="F326" s="47">
        <f>IF(ISNA(VLOOKUP(Журналисты!$B326,'13'!$B$2:$C$400,2,0))=TRUE,0,VLOOKUP(Журналисты!$B326,'13'!$B$2:$C$400,2,0))</f>
        <v>0</v>
      </c>
      <c r="G326" s="47">
        <f>IF(ISNA(VLOOKUP(Журналисты!$B326,'14'!$B$2:$C$400,2,0))=TRUE,0,VLOOKUP(Журналисты!$B326,'14'!$B$2:$C$400,2,0))</f>
        <v>3300000</v>
      </c>
      <c r="H326" s="47">
        <f>IF(ISNA(VLOOKUP(Журналисты!$B326,'15'!$B$2:$C$400,2,0))=TRUE,0,VLOOKUP(Журналисты!$B326,'15'!$B$2:$C$400,2,0))</f>
        <v>0</v>
      </c>
      <c r="I326" s="37">
        <f t="shared" si="18"/>
        <v>3300000</v>
      </c>
      <c r="K326" s="39">
        <f t="shared" si="19"/>
        <v>1</v>
      </c>
      <c r="M326" s="38" t="str">
        <f t="shared" si="20"/>
        <v>Antonio-borisov</v>
      </c>
    </row>
    <row r="327" spans="1:13" ht="15">
      <c r="A327" s="46">
        <f>COUNTIFS(B$3:B$1130,B327)</f>
        <v>1</v>
      </c>
      <c r="B327" s="34" t="s">
        <v>794</v>
      </c>
      <c r="C327" s="47">
        <f>IF(ISNA(VLOOKUP(Журналисты!$B327,'10'!$B$2:$C$400,2,0))=TRUE,0,VLOOKUP(Журналисты!$B327,'10'!$B$2:$C$400,2,0))</f>
        <v>0</v>
      </c>
      <c r="D327" s="47">
        <f>IF(ISNA(VLOOKUP(Журналисты!$B327,'11'!$B$2:$C$400,2,0))=TRUE,0,VLOOKUP(Журналисты!$B327,'11'!$B$2:$C$400,2,0))</f>
        <v>0</v>
      </c>
      <c r="E327" s="47">
        <f>IF(ISNA(VLOOKUP(Журналисты!$B327,'12'!$B$2:$C$400,2,0))=TRUE,0,VLOOKUP(Журналисты!$B327,'12'!$B$2:$C$400,2,0))</f>
        <v>0</v>
      </c>
      <c r="F327" s="47">
        <f>IF(ISNA(VLOOKUP(Журналисты!$B327,'13'!$B$2:$C$400,2,0))=TRUE,0,VLOOKUP(Журналисты!$B327,'13'!$B$2:$C$400,2,0))</f>
        <v>0</v>
      </c>
      <c r="G327" s="47">
        <f>IF(ISNA(VLOOKUP(Журналисты!$B327,'14'!$B$2:$C$400,2,0))=TRUE,0,VLOOKUP(Журналисты!$B327,'14'!$B$2:$C$400,2,0))</f>
        <v>3200000</v>
      </c>
      <c r="H327" s="47">
        <f>IF(ISNA(VLOOKUP(Журналисты!$B327,'15'!$B$2:$C$400,2,0))=TRUE,0,VLOOKUP(Журналисты!$B327,'15'!$B$2:$C$400,2,0))</f>
        <v>0</v>
      </c>
      <c r="I327" s="37">
        <f t="shared" si="18"/>
        <v>3200000</v>
      </c>
      <c r="K327" s="39">
        <f t="shared" si="19"/>
        <v>1</v>
      </c>
      <c r="M327" s="38" t="str">
        <f t="shared" si="20"/>
        <v>oFF_oN</v>
      </c>
    </row>
    <row r="328" spans="1:13" ht="15">
      <c r="A328" s="46">
        <f>COUNTIFS(B$3:B$1130,B328)</f>
        <v>1</v>
      </c>
      <c r="B328" s="34" t="s">
        <v>795</v>
      </c>
      <c r="C328" s="47">
        <f>IF(ISNA(VLOOKUP(Журналисты!$B328,'10'!$B$2:$C$400,2,0))=TRUE,0,VLOOKUP(Журналисты!$B328,'10'!$B$2:$C$400,2,0))</f>
        <v>0</v>
      </c>
      <c r="D328" s="47">
        <f>IF(ISNA(VLOOKUP(Журналисты!$B328,'11'!$B$2:$C$400,2,0))=TRUE,0,VLOOKUP(Журналисты!$B328,'11'!$B$2:$C$400,2,0))</f>
        <v>0</v>
      </c>
      <c r="E328" s="47">
        <f>IF(ISNA(VLOOKUP(Журналисты!$B328,'12'!$B$2:$C$400,2,0))=TRUE,0,VLOOKUP(Журналисты!$B328,'12'!$B$2:$C$400,2,0))</f>
        <v>0</v>
      </c>
      <c r="F328" s="47">
        <f>IF(ISNA(VLOOKUP(Журналисты!$B328,'13'!$B$2:$C$400,2,0))=TRUE,0,VLOOKUP(Журналисты!$B328,'13'!$B$2:$C$400,2,0))</f>
        <v>0</v>
      </c>
      <c r="G328" s="47">
        <f>IF(ISNA(VLOOKUP(Журналисты!$B328,'14'!$B$2:$C$400,2,0))=TRUE,0,VLOOKUP(Журналисты!$B328,'14'!$B$2:$C$400,2,0))</f>
        <v>3100000</v>
      </c>
      <c r="H328" s="47">
        <f>IF(ISNA(VLOOKUP(Журналисты!$B328,'15'!$B$2:$C$400,2,0))=TRUE,0,VLOOKUP(Журналисты!$B328,'15'!$B$2:$C$400,2,0))</f>
        <v>0</v>
      </c>
      <c r="I328" s="37">
        <f t="shared" si="18"/>
        <v>3100000</v>
      </c>
      <c r="K328" s="39">
        <f t="shared" si="19"/>
        <v>1</v>
      </c>
      <c r="M328" s="38" t="str">
        <f t="shared" si="20"/>
        <v>Rehrby</v>
      </c>
    </row>
    <row r="329" spans="1:13" ht="15">
      <c r="A329" s="46">
        <f>COUNTIFS(B$3:B$1130,B329)</f>
        <v>1</v>
      </c>
      <c r="B329" s="34" t="s">
        <v>797</v>
      </c>
      <c r="C329" s="47">
        <f>IF(ISNA(VLOOKUP(Журналисты!$B329,'10'!$B$2:$C$400,2,0))=TRUE,0,VLOOKUP(Журналисты!$B329,'10'!$B$2:$C$400,2,0))</f>
        <v>0</v>
      </c>
      <c r="D329" s="47">
        <f>IF(ISNA(VLOOKUP(Журналисты!$B329,'11'!$B$2:$C$400,2,0))=TRUE,0,VLOOKUP(Журналисты!$B329,'11'!$B$2:$C$400,2,0))</f>
        <v>0</v>
      </c>
      <c r="E329" s="47">
        <f>IF(ISNA(VLOOKUP(Журналисты!$B329,'12'!$B$2:$C$400,2,0))=TRUE,0,VLOOKUP(Журналисты!$B329,'12'!$B$2:$C$400,2,0))</f>
        <v>0</v>
      </c>
      <c r="F329" s="47">
        <f>IF(ISNA(VLOOKUP(Журналисты!$B329,'13'!$B$2:$C$400,2,0))=TRUE,0,VLOOKUP(Журналисты!$B329,'13'!$B$2:$C$400,2,0))</f>
        <v>0</v>
      </c>
      <c r="G329" s="47">
        <f>IF(ISNA(VLOOKUP(Журналисты!$B329,'14'!$B$2:$C$400,2,0))=TRUE,0,VLOOKUP(Журналисты!$B329,'14'!$B$2:$C$400,2,0))</f>
        <v>3000000</v>
      </c>
      <c r="H329" s="47">
        <f>IF(ISNA(VLOOKUP(Журналисты!$B329,'15'!$B$2:$C$400,2,0))=TRUE,0,VLOOKUP(Журналисты!$B329,'15'!$B$2:$C$400,2,0))</f>
        <v>0</v>
      </c>
      <c r="I329" s="37">
        <f t="shared" si="18"/>
        <v>3000000</v>
      </c>
      <c r="K329" s="39">
        <f t="shared" si="19"/>
        <v>1</v>
      </c>
      <c r="M329" s="38" t="str">
        <f t="shared" si="20"/>
        <v>Итальяночка</v>
      </c>
    </row>
    <row r="330" spans="1:13" ht="15">
      <c r="A330" s="46">
        <f>COUNTIFS(B$3:B$1130,B330)</f>
        <v>1</v>
      </c>
      <c r="B330" s="34" t="s">
        <v>479</v>
      </c>
      <c r="C330" s="47">
        <f>IF(ISNA(VLOOKUP(Журналисты!$B330,'10'!$B$2:$C$400,2,0))=TRUE,0,VLOOKUP(Журналисты!$B330,'10'!$B$2:$C$400,2,0))</f>
        <v>0</v>
      </c>
      <c r="D330" s="47">
        <f>IF(ISNA(VLOOKUP(Журналисты!$B330,'11'!$B$2:$C$400,2,0))=TRUE,0,VLOOKUP(Журналисты!$B330,'11'!$B$2:$C$400,2,0))</f>
        <v>0</v>
      </c>
      <c r="E330" s="47">
        <f>IF(ISNA(VLOOKUP(Журналисты!$B330,'12'!$B$2:$C$400,2,0))=TRUE,0,VLOOKUP(Журналисты!$B330,'12'!$B$2:$C$400,2,0))</f>
        <v>5700000</v>
      </c>
      <c r="F330" s="47">
        <f>IF(ISNA(VLOOKUP(Журналисты!$B330,'13'!$B$2:$C$400,2,0))=TRUE,0,VLOOKUP(Журналисты!$B330,'13'!$B$2:$C$400,2,0))</f>
        <v>10400000</v>
      </c>
      <c r="G330" s="47">
        <f>IF(ISNA(VLOOKUP(Журналисты!$B330,'14'!$B$2:$C$400,2,0))=TRUE,0,VLOOKUP(Журналисты!$B330,'14'!$B$2:$C$400,2,0))</f>
        <v>3000000</v>
      </c>
      <c r="H330" s="47">
        <f>IF(ISNA(VLOOKUP(Журналисты!$B330,'15'!$B$2:$C$400,2,0))=TRUE,0,VLOOKUP(Журналисты!$B330,'15'!$B$2:$C$400,2,0))</f>
        <v>0</v>
      </c>
      <c r="I330" s="37">
        <f t="shared" si="18"/>
        <v>19100000</v>
      </c>
      <c r="K330" s="39">
        <f t="shared" si="19"/>
        <v>3</v>
      </c>
      <c r="M330" s="38" t="str">
        <f t="shared" si="20"/>
        <v>Dup-a</v>
      </c>
    </row>
    <row r="331" spans="1:13" ht="15">
      <c r="A331" s="46">
        <f>COUNTIFS(B$3:B$1130,B331)</f>
        <v>1</v>
      </c>
      <c r="B331" s="34" t="s">
        <v>799</v>
      </c>
      <c r="C331" s="47">
        <f>IF(ISNA(VLOOKUP(Журналисты!$B331,'10'!$B$2:$C$400,2,0))=TRUE,0,VLOOKUP(Журналисты!$B331,'10'!$B$2:$C$400,2,0))</f>
        <v>0</v>
      </c>
      <c r="D331" s="47">
        <f>IF(ISNA(VLOOKUP(Журналисты!$B331,'11'!$B$2:$C$400,2,0))=TRUE,0,VLOOKUP(Журналисты!$B331,'11'!$B$2:$C$400,2,0))</f>
        <v>0</v>
      </c>
      <c r="E331" s="47">
        <f>IF(ISNA(VLOOKUP(Журналисты!$B331,'12'!$B$2:$C$400,2,0))=TRUE,0,VLOOKUP(Журналисты!$B331,'12'!$B$2:$C$400,2,0))</f>
        <v>0</v>
      </c>
      <c r="F331" s="47">
        <f>IF(ISNA(VLOOKUP(Журналисты!$B331,'13'!$B$2:$C$400,2,0))=TRUE,0,VLOOKUP(Журналисты!$B331,'13'!$B$2:$C$400,2,0))</f>
        <v>0</v>
      </c>
      <c r="G331" s="47">
        <f>IF(ISNA(VLOOKUP(Журналисты!$B331,'14'!$B$2:$C$400,2,0))=TRUE,0,VLOOKUP(Журналисты!$B331,'14'!$B$2:$C$400,2,0))</f>
        <v>2800000</v>
      </c>
      <c r="H331" s="47">
        <f>IF(ISNA(VLOOKUP(Журналисты!$B331,'15'!$B$2:$C$400,2,0))=TRUE,0,VLOOKUP(Журналисты!$B331,'15'!$B$2:$C$400,2,0))</f>
        <v>0</v>
      </c>
      <c r="I331" s="37">
        <f aca="true" t="shared" si="21" ref="I331:I382">SUM(C331:H331)</f>
        <v>2800000</v>
      </c>
      <c r="K331" s="39">
        <f t="shared" si="19"/>
        <v>1</v>
      </c>
      <c r="M331" s="38" t="str">
        <f t="shared" si="20"/>
        <v>AdjEV</v>
      </c>
    </row>
    <row r="332" spans="1:13" ht="15">
      <c r="A332" s="46">
        <f>COUNTIFS(B$3:B$1130,B332)</f>
        <v>1</v>
      </c>
      <c r="B332" s="34" t="s">
        <v>800</v>
      </c>
      <c r="C332" s="47">
        <f>IF(ISNA(VLOOKUP(Журналисты!$B332,'10'!$B$2:$C$400,2,0))=TRUE,0,VLOOKUP(Журналисты!$B332,'10'!$B$2:$C$400,2,0))</f>
        <v>0</v>
      </c>
      <c r="D332" s="47">
        <f>IF(ISNA(VLOOKUP(Журналисты!$B332,'11'!$B$2:$C$400,2,0))=TRUE,0,VLOOKUP(Журналисты!$B332,'11'!$B$2:$C$400,2,0))</f>
        <v>0</v>
      </c>
      <c r="E332" s="47">
        <f>IF(ISNA(VLOOKUP(Журналисты!$B332,'12'!$B$2:$C$400,2,0))=TRUE,0,VLOOKUP(Журналисты!$B332,'12'!$B$2:$C$400,2,0))</f>
        <v>0</v>
      </c>
      <c r="F332" s="47">
        <f>IF(ISNA(VLOOKUP(Журналисты!$B332,'13'!$B$2:$C$400,2,0))=TRUE,0,VLOOKUP(Журналисты!$B332,'13'!$B$2:$C$400,2,0))</f>
        <v>0</v>
      </c>
      <c r="G332" s="47">
        <f>IF(ISNA(VLOOKUP(Журналисты!$B332,'14'!$B$2:$C$400,2,0))=TRUE,0,VLOOKUP(Журналисты!$B332,'14'!$B$2:$C$400,2,0))</f>
        <v>2800000</v>
      </c>
      <c r="H332" s="47">
        <f>IF(ISNA(VLOOKUP(Журналисты!$B332,'15'!$B$2:$C$400,2,0))=TRUE,0,VLOOKUP(Журналисты!$B332,'15'!$B$2:$C$400,2,0))</f>
        <v>0</v>
      </c>
      <c r="I332" s="37">
        <f t="shared" si="21"/>
        <v>2800000</v>
      </c>
      <c r="K332" s="39">
        <f t="shared" si="19"/>
        <v>1</v>
      </c>
      <c r="M332" s="38" t="str">
        <f t="shared" si="20"/>
        <v>Tota</v>
      </c>
    </row>
    <row r="333" spans="1:13" ht="15">
      <c r="A333" s="46">
        <f>COUNTIFS(B$3:B$1130,B333)</f>
        <v>1</v>
      </c>
      <c r="B333" s="34" t="s">
        <v>801</v>
      </c>
      <c r="C333" s="47">
        <f>IF(ISNA(VLOOKUP(Журналисты!$B333,'10'!$B$2:$C$400,2,0))=TRUE,0,VLOOKUP(Журналисты!$B333,'10'!$B$2:$C$400,2,0))</f>
        <v>0</v>
      </c>
      <c r="D333" s="47">
        <f>IF(ISNA(VLOOKUP(Журналисты!$B333,'11'!$B$2:$C$400,2,0))=TRUE,0,VLOOKUP(Журналисты!$B333,'11'!$B$2:$C$400,2,0))</f>
        <v>0</v>
      </c>
      <c r="E333" s="47">
        <f>IF(ISNA(VLOOKUP(Журналисты!$B333,'12'!$B$2:$C$400,2,0))=TRUE,0,VLOOKUP(Журналисты!$B333,'12'!$B$2:$C$400,2,0))</f>
        <v>0</v>
      </c>
      <c r="F333" s="47">
        <f>IF(ISNA(VLOOKUP(Журналисты!$B333,'13'!$B$2:$C$400,2,0))=TRUE,0,VLOOKUP(Журналисты!$B333,'13'!$B$2:$C$400,2,0))</f>
        <v>0</v>
      </c>
      <c r="G333" s="47">
        <f>IF(ISNA(VLOOKUP(Журналисты!$B333,'14'!$B$2:$C$400,2,0))=TRUE,0,VLOOKUP(Журналисты!$B333,'14'!$B$2:$C$400,2,0))</f>
        <v>2800000</v>
      </c>
      <c r="H333" s="47">
        <f>IF(ISNA(VLOOKUP(Журналисты!$B333,'15'!$B$2:$C$400,2,0))=TRUE,0,VLOOKUP(Журналисты!$B333,'15'!$B$2:$C$400,2,0))</f>
        <v>0</v>
      </c>
      <c r="I333" s="37">
        <f t="shared" si="21"/>
        <v>2800000</v>
      </c>
      <c r="K333" s="39">
        <f t="shared" si="19"/>
        <v>1</v>
      </c>
      <c r="M333" s="38" t="str">
        <f t="shared" si="20"/>
        <v>Hanny</v>
      </c>
    </row>
    <row r="334" spans="1:13" ht="15">
      <c r="A334" s="46">
        <f>COUNTIFS(B$3:B$1130,B334)</f>
        <v>1</v>
      </c>
      <c r="B334" s="34" t="s">
        <v>136</v>
      </c>
      <c r="C334" s="47">
        <f>IF(ISNA(VLOOKUP(Журналисты!$B334,'10'!$B$2:$C$400,2,0))=TRUE,0,VLOOKUP(Журналисты!$B334,'10'!$B$2:$C$400,2,0))</f>
        <v>14800000</v>
      </c>
      <c r="D334" s="47">
        <f>IF(ISNA(VLOOKUP(Журналисты!$B334,'11'!$B$2:$C$400,2,0))=TRUE,0,VLOOKUP(Журналисты!$B334,'11'!$B$2:$C$400,2,0))</f>
        <v>9000000</v>
      </c>
      <c r="E334" s="47">
        <f>IF(ISNA(VLOOKUP(Журналисты!$B334,'12'!$B$2:$C$400,2,0))=TRUE,0,VLOOKUP(Журналисты!$B334,'12'!$B$2:$C$400,2,0))</f>
        <v>0</v>
      </c>
      <c r="F334" s="47">
        <f>IF(ISNA(VLOOKUP(Журналисты!$B334,'13'!$B$2:$C$400,2,0))=TRUE,0,VLOOKUP(Журналисты!$B334,'13'!$B$2:$C$400,2,0))</f>
        <v>0</v>
      </c>
      <c r="G334" s="47">
        <f>IF(ISNA(VLOOKUP(Журналисты!$B334,'14'!$B$2:$C$400,2,0))=TRUE,0,VLOOKUP(Журналисты!$B334,'14'!$B$2:$C$400,2,0))</f>
        <v>2800000</v>
      </c>
      <c r="H334" s="47">
        <f>IF(ISNA(VLOOKUP(Журналисты!$B334,'15'!$B$2:$C$400,2,0))=TRUE,0,VLOOKUP(Журналисты!$B334,'15'!$B$2:$C$400,2,0))</f>
        <v>0</v>
      </c>
      <c r="I334" s="37">
        <f t="shared" si="21"/>
        <v>26600000</v>
      </c>
      <c r="K334" s="39">
        <f t="shared" si="19"/>
        <v>3</v>
      </c>
      <c r="M334" s="38" t="str">
        <f t="shared" si="20"/>
        <v>Гортаур</v>
      </c>
    </row>
    <row r="335" spans="1:13" ht="15">
      <c r="A335" s="46">
        <f>COUNTIFS(B$3:B$1130,B335)</f>
        <v>1</v>
      </c>
      <c r="B335" s="34" t="s">
        <v>802</v>
      </c>
      <c r="C335" s="47">
        <f>IF(ISNA(VLOOKUP(Журналисты!$B335,'10'!$B$2:$C$400,2,0))=TRUE,0,VLOOKUP(Журналисты!$B335,'10'!$B$2:$C$400,2,0))</f>
        <v>0</v>
      </c>
      <c r="D335" s="47">
        <f>IF(ISNA(VLOOKUP(Журналисты!$B335,'11'!$B$2:$C$400,2,0))=TRUE,0,VLOOKUP(Журналисты!$B335,'11'!$B$2:$C$400,2,0))</f>
        <v>0</v>
      </c>
      <c r="E335" s="47">
        <f>IF(ISNA(VLOOKUP(Журналисты!$B335,'12'!$B$2:$C$400,2,0))=TRUE,0,VLOOKUP(Журналисты!$B335,'12'!$B$2:$C$400,2,0))</f>
        <v>0</v>
      </c>
      <c r="F335" s="47">
        <f>IF(ISNA(VLOOKUP(Журналисты!$B335,'13'!$B$2:$C$400,2,0))=TRUE,0,VLOOKUP(Журналисты!$B335,'13'!$B$2:$C$400,2,0))</f>
        <v>0</v>
      </c>
      <c r="G335" s="47">
        <f>IF(ISNA(VLOOKUP(Журналисты!$B335,'14'!$B$2:$C$400,2,0))=TRUE,0,VLOOKUP(Журналисты!$B335,'14'!$B$2:$C$400,2,0))</f>
        <v>2800000</v>
      </c>
      <c r="H335" s="47">
        <f>IF(ISNA(VLOOKUP(Журналисты!$B335,'15'!$B$2:$C$400,2,0))=TRUE,0,VLOOKUP(Журналисты!$B335,'15'!$B$2:$C$400,2,0))</f>
        <v>0</v>
      </c>
      <c r="I335" s="37">
        <f t="shared" si="21"/>
        <v>2800000</v>
      </c>
      <c r="K335" s="39">
        <f t="shared" si="19"/>
        <v>1</v>
      </c>
      <c r="M335" s="38" t="str">
        <f t="shared" si="20"/>
        <v>typ02</v>
      </c>
    </row>
    <row r="336" spans="1:13" ht="15">
      <c r="A336" s="46">
        <f>COUNTIFS(B$3:B$1130,B336)</f>
        <v>1</v>
      </c>
      <c r="B336" s="34" t="s">
        <v>803</v>
      </c>
      <c r="C336" s="47">
        <f>IF(ISNA(VLOOKUP(Журналисты!$B336,'10'!$B$2:$C$400,2,0))=TRUE,0,VLOOKUP(Журналисты!$B336,'10'!$B$2:$C$400,2,0))</f>
        <v>0</v>
      </c>
      <c r="D336" s="47">
        <f>IF(ISNA(VLOOKUP(Журналисты!$B336,'11'!$B$2:$C$400,2,0))=TRUE,0,VLOOKUP(Журналисты!$B336,'11'!$B$2:$C$400,2,0))</f>
        <v>0</v>
      </c>
      <c r="E336" s="47">
        <f>IF(ISNA(VLOOKUP(Журналисты!$B336,'12'!$B$2:$C$400,2,0))=TRUE,0,VLOOKUP(Журналисты!$B336,'12'!$B$2:$C$400,2,0))</f>
        <v>0</v>
      </c>
      <c r="F336" s="47">
        <f>IF(ISNA(VLOOKUP(Журналисты!$B336,'13'!$B$2:$C$400,2,0))=TRUE,0,VLOOKUP(Журналисты!$B336,'13'!$B$2:$C$400,2,0))</f>
        <v>0</v>
      </c>
      <c r="G336" s="47">
        <f>IF(ISNA(VLOOKUP(Журналисты!$B336,'14'!$B$2:$C$400,2,0))=TRUE,0,VLOOKUP(Журналисты!$B336,'14'!$B$2:$C$400,2,0))</f>
        <v>2800000</v>
      </c>
      <c r="H336" s="47">
        <f>IF(ISNA(VLOOKUP(Журналисты!$B336,'15'!$B$2:$C$400,2,0))=TRUE,0,VLOOKUP(Журналисты!$B336,'15'!$B$2:$C$400,2,0))</f>
        <v>0</v>
      </c>
      <c r="I336" s="37">
        <f t="shared" si="21"/>
        <v>2800000</v>
      </c>
      <c r="K336" s="39">
        <f t="shared" si="19"/>
        <v>1</v>
      </c>
      <c r="M336" s="38" t="str">
        <f t="shared" si="20"/>
        <v>Dithmar</v>
      </c>
    </row>
    <row r="337" spans="1:13" ht="15">
      <c r="A337" s="46">
        <f>COUNTIFS(B$3:B$1130,B337)</f>
        <v>1</v>
      </c>
      <c r="B337" s="34" t="s">
        <v>805</v>
      </c>
      <c r="C337" s="47">
        <f>IF(ISNA(VLOOKUP(Журналисты!$B337,'10'!$B$2:$C$400,2,0))=TRUE,0,VLOOKUP(Журналисты!$B337,'10'!$B$2:$C$400,2,0))</f>
        <v>0</v>
      </c>
      <c r="D337" s="47">
        <f>IF(ISNA(VLOOKUP(Журналисты!$B337,'11'!$B$2:$C$400,2,0))=TRUE,0,VLOOKUP(Журналисты!$B337,'11'!$B$2:$C$400,2,0))</f>
        <v>0</v>
      </c>
      <c r="E337" s="47">
        <f>IF(ISNA(VLOOKUP(Журналисты!$B337,'12'!$B$2:$C$400,2,0))=TRUE,0,VLOOKUP(Журналисты!$B337,'12'!$B$2:$C$400,2,0))</f>
        <v>0</v>
      </c>
      <c r="F337" s="47">
        <f>IF(ISNA(VLOOKUP(Журналисты!$B337,'13'!$B$2:$C$400,2,0))=TRUE,0,VLOOKUP(Журналисты!$B337,'13'!$B$2:$C$400,2,0))</f>
        <v>0</v>
      </c>
      <c r="G337" s="47">
        <f>IF(ISNA(VLOOKUP(Журналисты!$B337,'14'!$B$2:$C$400,2,0))=TRUE,0,VLOOKUP(Журналисты!$B337,'14'!$B$2:$C$400,2,0))</f>
        <v>2700000</v>
      </c>
      <c r="H337" s="47">
        <f>IF(ISNA(VLOOKUP(Журналисты!$B337,'15'!$B$2:$C$400,2,0))=TRUE,0,VLOOKUP(Журналисты!$B337,'15'!$B$2:$C$400,2,0))</f>
        <v>0</v>
      </c>
      <c r="I337" s="37">
        <f t="shared" si="21"/>
        <v>2700000</v>
      </c>
      <c r="K337" s="39">
        <f t="shared" si="19"/>
        <v>1</v>
      </c>
      <c r="M337" s="38" t="str">
        <f t="shared" si="20"/>
        <v>Trenfor</v>
      </c>
    </row>
    <row r="338" spans="1:13" ht="15">
      <c r="A338" s="46">
        <f>COUNTIFS(B$3:B$1130,B338)</f>
        <v>1</v>
      </c>
      <c r="B338" s="34" t="s">
        <v>806</v>
      </c>
      <c r="C338" s="47">
        <f>IF(ISNA(VLOOKUP(Журналисты!$B338,'10'!$B$2:$C$400,2,0))=TRUE,0,VLOOKUP(Журналисты!$B338,'10'!$B$2:$C$400,2,0))</f>
        <v>0</v>
      </c>
      <c r="D338" s="47">
        <f>IF(ISNA(VLOOKUP(Журналисты!$B338,'11'!$B$2:$C$400,2,0))=TRUE,0,VLOOKUP(Журналисты!$B338,'11'!$B$2:$C$400,2,0))</f>
        <v>0</v>
      </c>
      <c r="E338" s="47">
        <f>IF(ISNA(VLOOKUP(Журналисты!$B338,'12'!$B$2:$C$400,2,0))=TRUE,0,VLOOKUP(Журналисты!$B338,'12'!$B$2:$C$400,2,0))</f>
        <v>0</v>
      </c>
      <c r="F338" s="47">
        <f>IF(ISNA(VLOOKUP(Журналисты!$B338,'13'!$B$2:$C$400,2,0))=TRUE,0,VLOOKUP(Журналисты!$B338,'13'!$B$2:$C$400,2,0))</f>
        <v>0</v>
      </c>
      <c r="G338" s="47">
        <f>IF(ISNA(VLOOKUP(Журналисты!$B338,'14'!$B$2:$C$400,2,0))=TRUE,0,VLOOKUP(Журналисты!$B338,'14'!$B$2:$C$400,2,0))</f>
        <v>2600000</v>
      </c>
      <c r="H338" s="47">
        <f>IF(ISNA(VLOOKUP(Журналисты!$B338,'15'!$B$2:$C$400,2,0))=TRUE,0,VLOOKUP(Журналисты!$B338,'15'!$B$2:$C$400,2,0))</f>
        <v>0</v>
      </c>
      <c r="I338" s="37">
        <f t="shared" si="21"/>
        <v>2600000</v>
      </c>
      <c r="K338" s="39">
        <f t="shared" si="19"/>
        <v>1</v>
      </c>
      <c r="M338" s="38" t="str">
        <f t="shared" si="20"/>
        <v>Repulik</v>
      </c>
    </row>
    <row r="339" spans="1:13" ht="15">
      <c r="A339" s="46">
        <f>COUNTIFS(B$3:B$1130,B339)</f>
        <v>1</v>
      </c>
      <c r="B339" s="34" t="s">
        <v>807</v>
      </c>
      <c r="C339" s="47">
        <f>IF(ISNA(VLOOKUP(Журналисты!$B339,'10'!$B$2:$C$400,2,0))=TRUE,0,VLOOKUP(Журналисты!$B339,'10'!$B$2:$C$400,2,0))</f>
        <v>0</v>
      </c>
      <c r="D339" s="47">
        <f>IF(ISNA(VLOOKUP(Журналисты!$B339,'11'!$B$2:$C$400,2,0))=TRUE,0,VLOOKUP(Журналисты!$B339,'11'!$B$2:$C$400,2,0))</f>
        <v>0</v>
      </c>
      <c r="E339" s="47">
        <f>IF(ISNA(VLOOKUP(Журналисты!$B339,'12'!$B$2:$C$400,2,0))=TRUE,0,VLOOKUP(Журналисты!$B339,'12'!$B$2:$C$400,2,0))</f>
        <v>0</v>
      </c>
      <c r="F339" s="47">
        <f>IF(ISNA(VLOOKUP(Журналисты!$B339,'13'!$B$2:$C$400,2,0))=TRUE,0,VLOOKUP(Журналисты!$B339,'13'!$B$2:$C$400,2,0))</f>
        <v>0</v>
      </c>
      <c r="G339" s="47">
        <f>IF(ISNA(VLOOKUP(Журналисты!$B339,'14'!$B$2:$C$400,2,0))=TRUE,0,VLOOKUP(Журналисты!$B339,'14'!$B$2:$C$400,2,0))</f>
        <v>2600000</v>
      </c>
      <c r="H339" s="47">
        <f>IF(ISNA(VLOOKUP(Журналисты!$B339,'15'!$B$2:$C$400,2,0))=TRUE,0,VLOOKUP(Журналисты!$B339,'15'!$B$2:$C$400,2,0))</f>
        <v>0</v>
      </c>
      <c r="I339" s="37">
        <f t="shared" si="21"/>
        <v>2600000</v>
      </c>
      <c r="K339" s="39">
        <f t="shared" si="19"/>
        <v>1</v>
      </c>
      <c r="M339" s="38" t="str">
        <f t="shared" si="20"/>
        <v>IRINKA</v>
      </c>
    </row>
    <row r="340" spans="1:13" ht="15">
      <c r="A340" s="46">
        <f>COUNTIFS(B$3:B$1130,B340)</f>
        <v>1</v>
      </c>
      <c r="B340" s="34" t="s">
        <v>808</v>
      </c>
      <c r="C340" s="47">
        <f>IF(ISNA(VLOOKUP(Журналисты!$B340,'10'!$B$2:$C$400,2,0))=TRUE,0,VLOOKUP(Журналисты!$B340,'10'!$B$2:$C$400,2,0))</f>
        <v>0</v>
      </c>
      <c r="D340" s="47">
        <f>IF(ISNA(VLOOKUP(Журналисты!$B340,'11'!$B$2:$C$400,2,0))=TRUE,0,VLOOKUP(Журналисты!$B340,'11'!$B$2:$C$400,2,0))</f>
        <v>0</v>
      </c>
      <c r="E340" s="47">
        <f>IF(ISNA(VLOOKUP(Журналисты!$B340,'12'!$B$2:$C$400,2,0))=TRUE,0,VLOOKUP(Журналисты!$B340,'12'!$B$2:$C$400,2,0))</f>
        <v>0</v>
      </c>
      <c r="F340" s="47">
        <f>IF(ISNA(VLOOKUP(Журналисты!$B340,'13'!$B$2:$C$400,2,0))=TRUE,0,VLOOKUP(Журналисты!$B340,'13'!$B$2:$C$400,2,0))</f>
        <v>0</v>
      </c>
      <c r="G340" s="47">
        <f>IF(ISNA(VLOOKUP(Журналисты!$B340,'14'!$B$2:$C$400,2,0))=TRUE,0,VLOOKUP(Журналисты!$B340,'14'!$B$2:$C$400,2,0))</f>
        <v>2500000</v>
      </c>
      <c r="H340" s="47">
        <f>IF(ISNA(VLOOKUP(Журналисты!$B340,'15'!$B$2:$C$400,2,0))=TRUE,0,VLOOKUP(Журналисты!$B340,'15'!$B$2:$C$400,2,0))</f>
        <v>0</v>
      </c>
      <c r="I340" s="37">
        <f t="shared" si="21"/>
        <v>2500000</v>
      </c>
      <c r="K340" s="39">
        <f t="shared" si="19"/>
        <v>1</v>
      </c>
      <c r="M340" s="38" t="str">
        <f t="shared" si="20"/>
        <v>Strelok086</v>
      </c>
    </row>
    <row r="341" spans="1:13" ht="15">
      <c r="A341" s="46">
        <f>COUNTIFS(B$3:B$1130,B341)</f>
        <v>1</v>
      </c>
      <c r="B341" s="34" t="s">
        <v>515</v>
      </c>
      <c r="C341" s="47">
        <f>IF(ISNA(VLOOKUP(Журналисты!$B341,'10'!$B$2:$C$400,2,0))=TRUE,0,VLOOKUP(Журналисты!$B341,'10'!$B$2:$C$400,2,0))</f>
        <v>0</v>
      </c>
      <c r="D341" s="47">
        <f>IF(ISNA(VLOOKUP(Журналисты!$B341,'11'!$B$2:$C$400,2,0))=TRUE,0,VLOOKUP(Журналисты!$B341,'11'!$B$2:$C$400,2,0))</f>
        <v>0</v>
      </c>
      <c r="E341" s="47">
        <f>IF(ISNA(VLOOKUP(Журналисты!$B341,'12'!$B$2:$C$400,2,0))=TRUE,0,VLOOKUP(Журналисты!$B341,'12'!$B$2:$C$400,2,0))</f>
        <v>2700000</v>
      </c>
      <c r="F341" s="47">
        <f>IF(ISNA(VLOOKUP(Журналисты!$B341,'13'!$B$2:$C$400,2,0))=TRUE,0,VLOOKUP(Журналисты!$B341,'13'!$B$2:$C$400,2,0))</f>
        <v>14700000</v>
      </c>
      <c r="G341" s="47">
        <f>IF(ISNA(VLOOKUP(Журналисты!$B341,'14'!$B$2:$C$400,2,0))=TRUE,0,VLOOKUP(Журналисты!$B341,'14'!$B$2:$C$400,2,0))</f>
        <v>2500000</v>
      </c>
      <c r="H341" s="47">
        <f>IF(ISNA(VLOOKUP(Журналисты!$B341,'15'!$B$2:$C$400,2,0))=TRUE,0,VLOOKUP(Журналисты!$B341,'15'!$B$2:$C$400,2,0))</f>
        <v>0</v>
      </c>
      <c r="I341" s="37">
        <f t="shared" si="21"/>
        <v>19900000</v>
      </c>
      <c r="K341" s="39">
        <f t="shared" si="19"/>
        <v>3</v>
      </c>
      <c r="M341" s="38" t="str">
        <f t="shared" si="20"/>
        <v>Turdi</v>
      </c>
    </row>
    <row r="342" spans="1:13" ht="15">
      <c r="A342" s="46">
        <f>COUNTIFS(B$3:B$1130,B342)</f>
        <v>1</v>
      </c>
      <c r="B342" s="34" t="s">
        <v>809</v>
      </c>
      <c r="C342" s="47">
        <f>IF(ISNA(VLOOKUP(Журналисты!$B342,'10'!$B$2:$C$400,2,0))=TRUE,0,VLOOKUP(Журналисты!$B342,'10'!$B$2:$C$400,2,0))</f>
        <v>0</v>
      </c>
      <c r="D342" s="47">
        <f>IF(ISNA(VLOOKUP(Журналисты!$B342,'11'!$B$2:$C$400,2,0))=TRUE,0,VLOOKUP(Журналисты!$B342,'11'!$B$2:$C$400,2,0))</f>
        <v>0</v>
      </c>
      <c r="E342" s="47">
        <f>IF(ISNA(VLOOKUP(Журналисты!$B342,'12'!$B$2:$C$400,2,0))=TRUE,0,VLOOKUP(Журналисты!$B342,'12'!$B$2:$C$400,2,0))</f>
        <v>0</v>
      </c>
      <c r="F342" s="47">
        <f>IF(ISNA(VLOOKUP(Журналисты!$B342,'13'!$B$2:$C$400,2,0))=TRUE,0,VLOOKUP(Журналисты!$B342,'13'!$B$2:$C$400,2,0))</f>
        <v>0</v>
      </c>
      <c r="G342" s="47">
        <f>IF(ISNA(VLOOKUP(Журналисты!$B342,'14'!$B$2:$C$400,2,0))=TRUE,0,VLOOKUP(Журналисты!$B342,'14'!$B$2:$C$400,2,0))</f>
        <v>2400000</v>
      </c>
      <c r="H342" s="47">
        <f>IF(ISNA(VLOOKUP(Журналисты!$B342,'15'!$B$2:$C$400,2,0))=TRUE,0,VLOOKUP(Журналисты!$B342,'15'!$B$2:$C$400,2,0))</f>
        <v>0</v>
      </c>
      <c r="I342" s="37">
        <f t="shared" si="21"/>
        <v>2400000</v>
      </c>
      <c r="K342" s="39">
        <f t="shared" si="19"/>
        <v>1</v>
      </c>
      <c r="M342" s="38" t="str">
        <f t="shared" si="20"/>
        <v>miler333</v>
      </c>
    </row>
    <row r="343" spans="1:13" ht="15">
      <c r="A343" s="46">
        <f>COUNTIFS(B$3:B$1130,B343)</f>
        <v>1</v>
      </c>
      <c r="B343" s="34" t="s">
        <v>810</v>
      </c>
      <c r="C343" s="47">
        <f>IF(ISNA(VLOOKUP(Журналисты!$B343,'10'!$B$2:$C$400,2,0))=TRUE,0,VLOOKUP(Журналисты!$B343,'10'!$B$2:$C$400,2,0))</f>
        <v>0</v>
      </c>
      <c r="D343" s="47">
        <f>IF(ISNA(VLOOKUP(Журналисты!$B343,'11'!$B$2:$C$400,2,0))=TRUE,0,VLOOKUP(Журналисты!$B343,'11'!$B$2:$C$400,2,0))</f>
        <v>0</v>
      </c>
      <c r="E343" s="47">
        <f>IF(ISNA(VLOOKUP(Журналисты!$B343,'12'!$B$2:$C$400,2,0))=TRUE,0,VLOOKUP(Журналисты!$B343,'12'!$B$2:$C$400,2,0))</f>
        <v>0</v>
      </c>
      <c r="F343" s="47">
        <f>IF(ISNA(VLOOKUP(Журналисты!$B343,'13'!$B$2:$C$400,2,0))=TRUE,0,VLOOKUP(Журналисты!$B343,'13'!$B$2:$C$400,2,0))</f>
        <v>0</v>
      </c>
      <c r="G343" s="47">
        <f>IF(ISNA(VLOOKUP(Журналисты!$B343,'14'!$B$2:$C$400,2,0))=TRUE,0,VLOOKUP(Журналисты!$B343,'14'!$B$2:$C$400,2,0))</f>
        <v>2300000</v>
      </c>
      <c r="H343" s="47">
        <f>IF(ISNA(VLOOKUP(Журналисты!$B343,'15'!$B$2:$C$400,2,0))=TRUE,0,VLOOKUP(Журналисты!$B343,'15'!$B$2:$C$400,2,0))</f>
        <v>0</v>
      </c>
      <c r="I343" s="37">
        <f t="shared" si="21"/>
        <v>2300000</v>
      </c>
      <c r="K343" s="39">
        <f t="shared" si="19"/>
        <v>1</v>
      </c>
      <c r="M343" s="38" t="str">
        <f t="shared" si="20"/>
        <v>MAXAOH</v>
      </c>
    </row>
    <row r="344" spans="1:13" ht="15">
      <c r="A344" s="46">
        <f>COUNTIFS(B$3:B$1130,B344)</f>
        <v>1</v>
      </c>
      <c r="B344" s="34" t="s">
        <v>811</v>
      </c>
      <c r="C344" s="47">
        <f>IF(ISNA(VLOOKUP(Журналисты!$B344,'10'!$B$2:$C$400,2,0))=TRUE,0,VLOOKUP(Журналисты!$B344,'10'!$B$2:$C$400,2,0))</f>
        <v>0</v>
      </c>
      <c r="D344" s="47">
        <f>IF(ISNA(VLOOKUP(Журналисты!$B344,'11'!$B$2:$C$400,2,0))=TRUE,0,VLOOKUP(Журналисты!$B344,'11'!$B$2:$C$400,2,0))</f>
        <v>0</v>
      </c>
      <c r="E344" s="47">
        <f>IF(ISNA(VLOOKUP(Журналисты!$B344,'12'!$B$2:$C$400,2,0))=TRUE,0,VLOOKUP(Журналисты!$B344,'12'!$B$2:$C$400,2,0))</f>
        <v>0</v>
      </c>
      <c r="F344" s="47">
        <f>IF(ISNA(VLOOKUP(Журналисты!$B344,'13'!$B$2:$C$400,2,0))=TRUE,0,VLOOKUP(Журналисты!$B344,'13'!$B$2:$C$400,2,0))</f>
        <v>0</v>
      </c>
      <c r="G344" s="47">
        <f>IF(ISNA(VLOOKUP(Журналисты!$B344,'14'!$B$2:$C$400,2,0))=TRUE,0,VLOOKUP(Журналисты!$B344,'14'!$B$2:$C$400,2,0))</f>
        <v>2300000</v>
      </c>
      <c r="H344" s="47">
        <f>IF(ISNA(VLOOKUP(Журналисты!$B344,'15'!$B$2:$C$400,2,0))=TRUE,0,VLOOKUP(Журналисты!$B344,'15'!$B$2:$C$400,2,0))</f>
        <v>0</v>
      </c>
      <c r="I344" s="37">
        <f t="shared" si="21"/>
        <v>2300000</v>
      </c>
      <c r="K344" s="39">
        <f t="shared" si="19"/>
        <v>1</v>
      </c>
      <c r="M344" s="38" t="str">
        <f t="shared" si="20"/>
        <v>Mr Dan</v>
      </c>
    </row>
    <row r="345" spans="1:13" ht="15">
      <c r="A345" s="46">
        <f>COUNTIFS(B$3:B$1130,B345)</f>
        <v>1</v>
      </c>
      <c r="B345" s="34" t="s">
        <v>812</v>
      </c>
      <c r="C345" s="47">
        <f>IF(ISNA(VLOOKUP(Журналисты!$B345,'10'!$B$2:$C$400,2,0))=TRUE,0,VLOOKUP(Журналисты!$B345,'10'!$B$2:$C$400,2,0))</f>
        <v>0</v>
      </c>
      <c r="D345" s="47">
        <f>IF(ISNA(VLOOKUP(Журналисты!$B345,'11'!$B$2:$C$400,2,0))=TRUE,0,VLOOKUP(Журналисты!$B345,'11'!$B$2:$C$400,2,0))</f>
        <v>0</v>
      </c>
      <c r="E345" s="47">
        <f>IF(ISNA(VLOOKUP(Журналисты!$B345,'12'!$B$2:$C$400,2,0))=TRUE,0,VLOOKUP(Журналисты!$B345,'12'!$B$2:$C$400,2,0))</f>
        <v>0</v>
      </c>
      <c r="F345" s="47">
        <f>IF(ISNA(VLOOKUP(Журналисты!$B345,'13'!$B$2:$C$400,2,0))=TRUE,0,VLOOKUP(Журналисты!$B345,'13'!$B$2:$C$400,2,0))</f>
        <v>0</v>
      </c>
      <c r="G345" s="47">
        <f>IF(ISNA(VLOOKUP(Журналисты!$B345,'14'!$B$2:$C$400,2,0))=TRUE,0,VLOOKUP(Журналисты!$B345,'14'!$B$2:$C$400,2,0))</f>
        <v>2200000</v>
      </c>
      <c r="H345" s="47">
        <f>IF(ISNA(VLOOKUP(Журналисты!$B345,'15'!$B$2:$C$400,2,0))=TRUE,0,VLOOKUP(Журналисты!$B345,'15'!$B$2:$C$400,2,0))</f>
        <v>0</v>
      </c>
      <c r="I345" s="37">
        <f t="shared" si="21"/>
        <v>2200000</v>
      </c>
      <c r="K345" s="39">
        <f t="shared" si="19"/>
        <v>1</v>
      </c>
      <c r="M345" s="38" t="str">
        <f t="shared" si="20"/>
        <v>md-spb</v>
      </c>
    </row>
    <row r="346" spans="1:13" ht="15">
      <c r="A346" s="46">
        <f>COUNTIFS(B$3:B$1130,B346)</f>
        <v>1</v>
      </c>
      <c r="B346" s="34" t="s">
        <v>813</v>
      </c>
      <c r="C346" s="47">
        <f>IF(ISNA(VLOOKUP(Журналисты!$B346,'10'!$B$2:$C$400,2,0))=TRUE,0,VLOOKUP(Журналисты!$B346,'10'!$B$2:$C$400,2,0))</f>
        <v>0</v>
      </c>
      <c r="D346" s="47">
        <f>IF(ISNA(VLOOKUP(Журналисты!$B346,'11'!$B$2:$C$400,2,0))=TRUE,0,VLOOKUP(Журналисты!$B346,'11'!$B$2:$C$400,2,0))</f>
        <v>0</v>
      </c>
      <c r="E346" s="47">
        <f>IF(ISNA(VLOOKUP(Журналисты!$B346,'12'!$B$2:$C$400,2,0))=TRUE,0,VLOOKUP(Журналисты!$B346,'12'!$B$2:$C$400,2,0))</f>
        <v>0</v>
      </c>
      <c r="F346" s="47">
        <f>IF(ISNA(VLOOKUP(Журналисты!$B346,'13'!$B$2:$C$400,2,0))=TRUE,0,VLOOKUP(Журналисты!$B346,'13'!$B$2:$C$400,2,0))</f>
        <v>0</v>
      </c>
      <c r="G346" s="47">
        <f>IF(ISNA(VLOOKUP(Журналисты!$B346,'14'!$B$2:$C$400,2,0))=TRUE,0,VLOOKUP(Журналисты!$B346,'14'!$B$2:$C$400,2,0))</f>
        <v>2200000</v>
      </c>
      <c r="H346" s="47">
        <f>IF(ISNA(VLOOKUP(Журналисты!$B346,'15'!$B$2:$C$400,2,0))=TRUE,0,VLOOKUP(Журналисты!$B346,'15'!$B$2:$C$400,2,0))</f>
        <v>0</v>
      </c>
      <c r="I346" s="37">
        <f t="shared" si="21"/>
        <v>2200000</v>
      </c>
      <c r="K346" s="39">
        <f t="shared" si="19"/>
        <v>1</v>
      </c>
      <c r="M346" s="38" t="str">
        <f t="shared" si="20"/>
        <v>Паша Медведь</v>
      </c>
    </row>
    <row r="347" spans="1:13" ht="15">
      <c r="A347" s="46">
        <f>COUNTIFS(B$3:B$1130,B347)</f>
        <v>1</v>
      </c>
      <c r="B347" s="34" t="s">
        <v>64</v>
      </c>
      <c r="C347" s="47">
        <f>IF(ISNA(VLOOKUP(Журналисты!$B347,'10'!$B$2:$C$400,2,0))=TRUE,0,VLOOKUP(Журналисты!$B347,'10'!$B$2:$C$400,2,0))</f>
        <v>33400000</v>
      </c>
      <c r="D347" s="47">
        <f>IF(ISNA(VLOOKUP(Журналисты!$B347,'11'!$B$2:$C$400,2,0))=TRUE,0,VLOOKUP(Журналисты!$B347,'11'!$B$2:$C$400,2,0))</f>
        <v>34800000</v>
      </c>
      <c r="E347" s="47">
        <f>IF(ISNA(VLOOKUP(Журналисты!$B347,'12'!$B$2:$C$400,2,0))=TRUE,0,VLOOKUP(Журналисты!$B347,'12'!$B$2:$C$400,2,0))</f>
        <v>40500000</v>
      </c>
      <c r="F347" s="47">
        <f>IF(ISNA(VLOOKUP(Журналисты!$B347,'13'!$B$2:$C$400,2,0))=TRUE,0,VLOOKUP(Журналисты!$B347,'13'!$B$2:$C$400,2,0))</f>
        <v>0</v>
      </c>
      <c r="G347" s="47">
        <f>IF(ISNA(VLOOKUP(Журналисты!$B347,'14'!$B$2:$C$400,2,0))=TRUE,0,VLOOKUP(Журналисты!$B347,'14'!$B$2:$C$400,2,0))</f>
        <v>2100000</v>
      </c>
      <c r="H347" s="47">
        <f>IF(ISNA(VLOOKUP(Журналисты!$B347,'15'!$B$2:$C$400,2,0))=TRUE,0,VLOOKUP(Журналисты!$B347,'15'!$B$2:$C$400,2,0))</f>
        <v>0</v>
      </c>
      <c r="I347" s="37">
        <f t="shared" si="21"/>
        <v>110800000</v>
      </c>
      <c r="K347" s="39">
        <f t="shared" si="19"/>
        <v>4</v>
      </c>
      <c r="M347" s="38" t="str">
        <f t="shared" si="20"/>
        <v>Dimmu</v>
      </c>
    </row>
    <row r="348" spans="1:13" ht="15">
      <c r="A348" s="46">
        <f>COUNTIFS(B$3:B$1130,B348)</f>
        <v>1</v>
      </c>
      <c r="B348" s="34" t="s">
        <v>683</v>
      </c>
      <c r="C348" s="47">
        <f>IF(ISNA(VLOOKUP(Журналисты!$B348,'10'!$B$2:$C$400,2,0))=TRUE,0,VLOOKUP(Журналисты!$B348,'10'!$B$2:$C$400,2,0))</f>
        <v>0</v>
      </c>
      <c r="D348" s="47">
        <f>IF(ISNA(VLOOKUP(Журналисты!$B348,'11'!$B$2:$C$400,2,0))=TRUE,0,VLOOKUP(Журналисты!$B348,'11'!$B$2:$C$400,2,0))</f>
        <v>0</v>
      </c>
      <c r="E348" s="47">
        <f>IF(ISNA(VLOOKUP(Журналисты!$B348,'12'!$B$2:$C$400,2,0))=TRUE,0,VLOOKUP(Журналисты!$B348,'12'!$B$2:$C$400,2,0))</f>
        <v>0</v>
      </c>
      <c r="F348" s="47">
        <f>IF(ISNA(VLOOKUP(Журналисты!$B348,'13'!$B$2:$C$400,2,0))=TRUE,0,VLOOKUP(Журналисты!$B348,'13'!$B$2:$C$400,2,0))</f>
        <v>1900000</v>
      </c>
      <c r="G348" s="47">
        <f>IF(ISNA(VLOOKUP(Журналисты!$B348,'14'!$B$2:$C$400,2,0))=TRUE,0,VLOOKUP(Журналисты!$B348,'14'!$B$2:$C$400,2,0))</f>
        <v>2100000</v>
      </c>
      <c r="H348" s="47">
        <f>IF(ISNA(VLOOKUP(Журналисты!$B348,'15'!$B$2:$C$400,2,0))=TRUE,0,VLOOKUP(Журналисты!$B348,'15'!$B$2:$C$400,2,0))</f>
        <v>0</v>
      </c>
      <c r="I348" s="37">
        <f t="shared" si="21"/>
        <v>4000000</v>
      </c>
      <c r="K348" s="39">
        <f t="shared" si="19"/>
        <v>2</v>
      </c>
      <c r="M348" s="38" t="str">
        <f t="shared" si="20"/>
        <v>Nikolas_savko</v>
      </c>
    </row>
    <row r="349" spans="1:13" ht="15">
      <c r="A349" s="46">
        <f>COUNTIFS(B$3:B$1130,B349)</f>
        <v>1</v>
      </c>
      <c r="B349" s="34" t="s">
        <v>815</v>
      </c>
      <c r="C349" s="47">
        <f>IF(ISNA(VLOOKUP(Журналисты!$B349,'10'!$B$2:$C$400,2,0))=TRUE,0,VLOOKUP(Журналисты!$B349,'10'!$B$2:$C$400,2,0))</f>
        <v>0</v>
      </c>
      <c r="D349" s="47">
        <f>IF(ISNA(VLOOKUP(Журналисты!$B349,'11'!$B$2:$C$400,2,0))=TRUE,0,VLOOKUP(Журналисты!$B349,'11'!$B$2:$C$400,2,0))</f>
        <v>0</v>
      </c>
      <c r="E349" s="47">
        <f>IF(ISNA(VLOOKUP(Журналисты!$B349,'12'!$B$2:$C$400,2,0))=TRUE,0,VLOOKUP(Журналисты!$B349,'12'!$B$2:$C$400,2,0))</f>
        <v>0</v>
      </c>
      <c r="F349" s="47">
        <f>IF(ISNA(VLOOKUP(Журналисты!$B349,'13'!$B$2:$C$400,2,0))=TRUE,0,VLOOKUP(Журналисты!$B349,'13'!$B$2:$C$400,2,0))</f>
        <v>0</v>
      </c>
      <c r="G349" s="47">
        <f>IF(ISNA(VLOOKUP(Журналисты!$B349,'14'!$B$2:$C$400,2,0))=TRUE,0,VLOOKUP(Журналисты!$B349,'14'!$B$2:$C$400,2,0))</f>
        <v>2000000</v>
      </c>
      <c r="H349" s="47">
        <f>IF(ISNA(VLOOKUP(Журналисты!$B349,'15'!$B$2:$C$400,2,0))=TRUE,0,VLOOKUP(Журналисты!$B349,'15'!$B$2:$C$400,2,0))</f>
        <v>0</v>
      </c>
      <c r="I349" s="37">
        <f t="shared" si="21"/>
        <v>2000000</v>
      </c>
      <c r="K349" s="39">
        <f t="shared" si="19"/>
        <v>1</v>
      </c>
      <c r="M349" s="38" t="str">
        <f t="shared" si="20"/>
        <v>ViperX2010</v>
      </c>
    </row>
    <row r="350" spans="1:13" ht="15">
      <c r="A350" s="46">
        <f>COUNTIFS(B$3:B$1130,B350)</f>
        <v>1</v>
      </c>
      <c r="B350" s="34" t="s">
        <v>816</v>
      </c>
      <c r="C350" s="47">
        <f>IF(ISNA(VLOOKUP(Журналисты!$B350,'10'!$B$2:$C$400,2,0))=TRUE,0,VLOOKUP(Журналисты!$B350,'10'!$B$2:$C$400,2,0))</f>
        <v>0</v>
      </c>
      <c r="D350" s="47">
        <f>IF(ISNA(VLOOKUP(Журналисты!$B350,'11'!$B$2:$C$400,2,0))=TRUE,0,VLOOKUP(Журналисты!$B350,'11'!$B$2:$C$400,2,0))</f>
        <v>0</v>
      </c>
      <c r="E350" s="47">
        <f>IF(ISNA(VLOOKUP(Журналисты!$B350,'12'!$B$2:$C$400,2,0))=TRUE,0,VLOOKUP(Журналисты!$B350,'12'!$B$2:$C$400,2,0))</f>
        <v>0</v>
      </c>
      <c r="F350" s="47">
        <f>IF(ISNA(VLOOKUP(Журналисты!$B350,'13'!$B$2:$C$400,2,0))=TRUE,0,VLOOKUP(Журналисты!$B350,'13'!$B$2:$C$400,2,0))</f>
        <v>0</v>
      </c>
      <c r="G350" s="47">
        <f>IF(ISNA(VLOOKUP(Журналисты!$B350,'14'!$B$2:$C$400,2,0))=TRUE,0,VLOOKUP(Журналисты!$B350,'14'!$B$2:$C$400,2,0))</f>
        <v>1900000</v>
      </c>
      <c r="H350" s="47">
        <f>IF(ISNA(VLOOKUP(Журналисты!$B350,'15'!$B$2:$C$400,2,0))=TRUE,0,VLOOKUP(Журналисты!$B350,'15'!$B$2:$C$400,2,0))</f>
        <v>0</v>
      </c>
      <c r="I350" s="37">
        <f t="shared" si="21"/>
        <v>1900000</v>
      </c>
      <c r="K350" s="39">
        <f t="shared" si="19"/>
        <v>1</v>
      </c>
      <c r="M350" s="38" t="str">
        <f t="shared" si="20"/>
        <v>XEBEK</v>
      </c>
    </row>
    <row r="351" spans="1:13" ht="15">
      <c r="A351" s="46">
        <f>COUNTIFS(B$3:B$1130,B351)</f>
        <v>1</v>
      </c>
      <c r="B351" s="34" t="s">
        <v>817</v>
      </c>
      <c r="C351" s="47">
        <f>IF(ISNA(VLOOKUP(Журналисты!$B351,'10'!$B$2:$C$400,2,0))=TRUE,0,VLOOKUP(Журналисты!$B351,'10'!$B$2:$C$400,2,0))</f>
        <v>0</v>
      </c>
      <c r="D351" s="47">
        <f>IF(ISNA(VLOOKUP(Журналисты!$B351,'11'!$B$2:$C$400,2,0))=TRUE,0,VLOOKUP(Журналисты!$B351,'11'!$B$2:$C$400,2,0))</f>
        <v>0</v>
      </c>
      <c r="E351" s="47">
        <f>IF(ISNA(VLOOKUP(Журналисты!$B351,'12'!$B$2:$C$400,2,0))=TRUE,0,VLOOKUP(Журналисты!$B351,'12'!$B$2:$C$400,2,0))</f>
        <v>0</v>
      </c>
      <c r="F351" s="47">
        <f>IF(ISNA(VLOOKUP(Журналисты!$B351,'13'!$B$2:$C$400,2,0))=TRUE,0,VLOOKUP(Журналисты!$B351,'13'!$B$2:$C$400,2,0))</f>
        <v>0</v>
      </c>
      <c r="G351" s="47">
        <f>IF(ISNA(VLOOKUP(Журналисты!$B351,'14'!$B$2:$C$400,2,0))=TRUE,0,VLOOKUP(Журналисты!$B351,'14'!$B$2:$C$400,2,0))</f>
        <v>1900000</v>
      </c>
      <c r="H351" s="47">
        <f>IF(ISNA(VLOOKUP(Журналисты!$B351,'15'!$B$2:$C$400,2,0))=TRUE,0,VLOOKUP(Журналисты!$B351,'15'!$B$2:$C$400,2,0))</f>
        <v>0</v>
      </c>
      <c r="I351" s="37">
        <f t="shared" si="21"/>
        <v>1900000</v>
      </c>
      <c r="K351" s="39">
        <f t="shared" si="19"/>
        <v>1</v>
      </c>
      <c r="M351" s="38" t="str">
        <f t="shared" si="20"/>
        <v>Василий Пупкин</v>
      </c>
    </row>
    <row r="352" spans="1:13" ht="15">
      <c r="A352" s="46">
        <f>COUNTIFS(B$3:B$1130,B352)</f>
        <v>1</v>
      </c>
      <c r="B352" s="34" t="s">
        <v>818</v>
      </c>
      <c r="C352" s="47">
        <f>IF(ISNA(VLOOKUP(Журналисты!$B352,'10'!$B$2:$C$400,2,0))=TRUE,0,VLOOKUP(Журналисты!$B352,'10'!$B$2:$C$400,2,0))</f>
        <v>0</v>
      </c>
      <c r="D352" s="47">
        <f>IF(ISNA(VLOOKUP(Журналисты!$B352,'11'!$B$2:$C$400,2,0))=TRUE,0,VLOOKUP(Журналисты!$B352,'11'!$B$2:$C$400,2,0))</f>
        <v>0</v>
      </c>
      <c r="E352" s="47">
        <f>IF(ISNA(VLOOKUP(Журналисты!$B352,'12'!$B$2:$C$400,2,0))=TRUE,0,VLOOKUP(Журналисты!$B352,'12'!$B$2:$C$400,2,0))</f>
        <v>0</v>
      </c>
      <c r="F352" s="47">
        <f>IF(ISNA(VLOOKUP(Журналисты!$B352,'13'!$B$2:$C$400,2,0))=TRUE,0,VLOOKUP(Журналисты!$B352,'13'!$B$2:$C$400,2,0))</f>
        <v>0</v>
      </c>
      <c r="G352" s="47">
        <f>IF(ISNA(VLOOKUP(Журналисты!$B352,'14'!$B$2:$C$400,2,0))=TRUE,0,VLOOKUP(Журналисты!$B352,'14'!$B$2:$C$400,2,0))</f>
        <v>1900000</v>
      </c>
      <c r="H352" s="47">
        <f>IF(ISNA(VLOOKUP(Журналисты!$B352,'15'!$B$2:$C$400,2,0))=TRUE,0,VLOOKUP(Журналисты!$B352,'15'!$B$2:$C$400,2,0))</f>
        <v>0</v>
      </c>
      <c r="I352" s="37">
        <f t="shared" si="21"/>
        <v>1900000</v>
      </c>
      <c r="K352" s="39">
        <f t="shared" si="19"/>
        <v>1</v>
      </c>
      <c r="M352" s="38" t="str">
        <f t="shared" si="20"/>
        <v>Mladshy</v>
      </c>
    </row>
    <row r="353" spans="1:13" ht="15">
      <c r="A353" s="46">
        <f>COUNTIFS(B$3:B$1130,B353)</f>
        <v>1</v>
      </c>
      <c r="B353" s="34" t="s">
        <v>819</v>
      </c>
      <c r="C353" s="47">
        <f>IF(ISNA(VLOOKUP(Журналисты!$B353,'10'!$B$2:$C$400,2,0))=TRUE,0,VLOOKUP(Журналисты!$B353,'10'!$B$2:$C$400,2,0))</f>
        <v>0</v>
      </c>
      <c r="D353" s="47">
        <f>IF(ISNA(VLOOKUP(Журналисты!$B353,'11'!$B$2:$C$400,2,0))=TRUE,0,VLOOKUP(Журналисты!$B353,'11'!$B$2:$C$400,2,0))</f>
        <v>0</v>
      </c>
      <c r="E353" s="47">
        <f>IF(ISNA(VLOOKUP(Журналисты!$B353,'12'!$B$2:$C$400,2,0))=TRUE,0,VLOOKUP(Журналисты!$B353,'12'!$B$2:$C$400,2,0))</f>
        <v>0</v>
      </c>
      <c r="F353" s="47">
        <f>IF(ISNA(VLOOKUP(Журналисты!$B353,'13'!$B$2:$C$400,2,0))=TRUE,0,VLOOKUP(Журналисты!$B353,'13'!$B$2:$C$400,2,0))</f>
        <v>0</v>
      </c>
      <c r="G353" s="47">
        <f>IF(ISNA(VLOOKUP(Журналисты!$B353,'14'!$B$2:$C$400,2,0))=TRUE,0,VLOOKUP(Журналисты!$B353,'14'!$B$2:$C$400,2,0))</f>
        <v>1900000</v>
      </c>
      <c r="H353" s="47">
        <f>IF(ISNA(VLOOKUP(Журналисты!$B353,'15'!$B$2:$C$400,2,0))=TRUE,0,VLOOKUP(Журналисты!$B353,'15'!$B$2:$C$400,2,0))</f>
        <v>0</v>
      </c>
      <c r="I353" s="37">
        <f t="shared" si="21"/>
        <v>1900000</v>
      </c>
      <c r="K353" s="39">
        <f t="shared" si="19"/>
        <v>1</v>
      </c>
      <c r="M353" s="38" t="str">
        <f t="shared" si="20"/>
        <v>believe_koenig</v>
      </c>
    </row>
    <row r="354" spans="1:13" ht="26.25">
      <c r="A354" s="46">
        <f>COUNTIFS(B$3:B$1130,B354)</f>
        <v>1</v>
      </c>
      <c r="B354" s="34" t="s">
        <v>820</v>
      </c>
      <c r="C354" s="47">
        <f>IF(ISNA(VLOOKUP(Журналисты!$B354,'10'!$B$2:$C$400,2,0))=TRUE,0,VLOOKUP(Журналисты!$B354,'10'!$B$2:$C$400,2,0))</f>
        <v>0</v>
      </c>
      <c r="D354" s="47">
        <f>IF(ISNA(VLOOKUP(Журналисты!$B354,'11'!$B$2:$C$400,2,0))=TRUE,0,VLOOKUP(Журналисты!$B354,'11'!$B$2:$C$400,2,0))</f>
        <v>0</v>
      </c>
      <c r="E354" s="47">
        <f>IF(ISNA(VLOOKUP(Журналисты!$B354,'12'!$B$2:$C$400,2,0))=TRUE,0,VLOOKUP(Журналисты!$B354,'12'!$B$2:$C$400,2,0))</f>
        <v>0</v>
      </c>
      <c r="F354" s="47">
        <f>IF(ISNA(VLOOKUP(Журналисты!$B354,'13'!$B$2:$C$400,2,0))=TRUE,0,VLOOKUP(Журналисты!$B354,'13'!$B$2:$C$400,2,0))</f>
        <v>0</v>
      </c>
      <c r="G354" s="47">
        <f>IF(ISNA(VLOOKUP(Журналисты!$B354,'14'!$B$2:$C$400,2,0))=TRUE,0,VLOOKUP(Журналисты!$B354,'14'!$B$2:$C$400,2,0))</f>
        <v>1800000</v>
      </c>
      <c r="H354" s="47">
        <f>IF(ISNA(VLOOKUP(Журналисты!$B354,'15'!$B$2:$C$400,2,0))=TRUE,0,VLOOKUP(Журналисты!$B354,'15'!$B$2:$C$400,2,0))</f>
        <v>0</v>
      </c>
      <c r="I354" s="37">
        <f t="shared" si="21"/>
        <v>1800000</v>
      </c>
      <c r="K354" s="39">
        <f t="shared" si="19"/>
        <v>1</v>
      </c>
      <c r="M354" s="38" t="str">
        <f t="shared" si="20"/>
        <v>Александр Дзагоев</v>
      </c>
    </row>
    <row r="355" spans="1:13" ht="15">
      <c r="A355" s="46">
        <f>COUNTIFS(B$3:B$1130,B355)</f>
        <v>1</v>
      </c>
      <c r="B355" s="34" t="s">
        <v>822</v>
      </c>
      <c r="C355" s="47">
        <f>IF(ISNA(VLOOKUP(Журналисты!$B355,'10'!$B$2:$C$400,2,0))=TRUE,0,VLOOKUP(Журналисты!$B355,'10'!$B$2:$C$400,2,0))</f>
        <v>0</v>
      </c>
      <c r="D355" s="47">
        <f>IF(ISNA(VLOOKUP(Журналисты!$B355,'11'!$B$2:$C$400,2,0))=TRUE,0,VLOOKUP(Журналисты!$B355,'11'!$B$2:$C$400,2,0))</f>
        <v>0</v>
      </c>
      <c r="E355" s="47">
        <f>IF(ISNA(VLOOKUP(Журналисты!$B355,'12'!$B$2:$C$400,2,0))=TRUE,0,VLOOKUP(Журналисты!$B355,'12'!$B$2:$C$400,2,0))</f>
        <v>0</v>
      </c>
      <c r="F355" s="47">
        <f>IF(ISNA(VLOOKUP(Журналисты!$B355,'13'!$B$2:$C$400,2,0))=TRUE,0,VLOOKUP(Журналисты!$B355,'13'!$B$2:$C$400,2,0))</f>
        <v>0</v>
      </c>
      <c r="G355" s="47">
        <f>IF(ISNA(VLOOKUP(Журналисты!$B355,'14'!$B$2:$C$400,2,0))=TRUE,0,VLOOKUP(Журналисты!$B355,'14'!$B$2:$C$400,2,0))</f>
        <v>1700000</v>
      </c>
      <c r="H355" s="47">
        <f>IF(ISNA(VLOOKUP(Журналисты!$B355,'15'!$B$2:$C$400,2,0))=TRUE,0,VLOOKUP(Журналисты!$B355,'15'!$B$2:$C$400,2,0))</f>
        <v>0</v>
      </c>
      <c r="I355" s="37">
        <f t="shared" si="21"/>
        <v>1700000</v>
      </c>
      <c r="K355" s="39">
        <f t="shared" si="19"/>
        <v>1</v>
      </c>
      <c r="M355" s="38" t="str">
        <f t="shared" si="20"/>
        <v>El Ruso</v>
      </c>
    </row>
    <row r="356" spans="1:13" ht="15">
      <c r="A356" s="46">
        <f>COUNTIFS(B$3:B$1130,B356)</f>
        <v>1</v>
      </c>
      <c r="B356" s="34" t="s">
        <v>499</v>
      </c>
      <c r="C356" s="47">
        <f>IF(ISNA(VLOOKUP(Журналисты!$B356,'10'!$B$2:$C$400,2,0))=TRUE,0,VLOOKUP(Журналисты!$B356,'10'!$B$2:$C$400,2,0))</f>
        <v>0</v>
      </c>
      <c r="D356" s="47">
        <f>IF(ISNA(VLOOKUP(Журналисты!$B356,'11'!$B$2:$C$400,2,0))=TRUE,0,VLOOKUP(Журналисты!$B356,'11'!$B$2:$C$400,2,0))</f>
        <v>0</v>
      </c>
      <c r="E356" s="47">
        <f>IF(ISNA(VLOOKUP(Журналисты!$B356,'12'!$B$2:$C$400,2,0))=TRUE,0,VLOOKUP(Журналисты!$B356,'12'!$B$2:$C$400,2,0))</f>
        <v>3700000</v>
      </c>
      <c r="F356" s="47">
        <f>IF(ISNA(VLOOKUP(Журналисты!$B356,'13'!$B$2:$C$400,2,0))=TRUE,0,VLOOKUP(Журналисты!$B356,'13'!$B$2:$C$400,2,0))</f>
        <v>3300000</v>
      </c>
      <c r="G356" s="47">
        <f>IF(ISNA(VLOOKUP(Журналисты!$B356,'14'!$B$2:$C$400,2,0))=TRUE,0,VLOOKUP(Журналисты!$B356,'14'!$B$2:$C$400,2,0))</f>
        <v>1600000</v>
      </c>
      <c r="H356" s="47">
        <f>IF(ISNA(VLOOKUP(Журналисты!$B356,'15'!$B$2:$C$400,2,0))=TRUE,0,VLOOKUP(Журналисты!$B356,'15'!$B$2:$C$400,2,0))</f>
        <v>0</v>
      </c>
      <c r="I356" s="37">
        <f t="shared" si="21"/>
        <v>8600000</v>
      </c>
      <c r="K356" s="39">
        <f t="shared" si="19"/>
        <v>3</v>
      </c>
      <c r="M356" s="38" t="str">
        <f t="shared" si="20"/>
        <v>pasha 7</v>
      </c>
    </row>
    <row r="357" spans="1:13" ht="15">
      <c r="A357" s="46">
        <f>COUNTIFS(B$3:B$1130,B357)</f>
        <v>1</v>
      </c>
      <c r="B357" s="34" t="s">
        <v>823</v>
      </c>
      <c r="C357" s="47">
        <f>IF(ISNA(VLOOKUP(Журналисты!$B357,'10'!$B$2:$C$400,2,0))=TRUE,0,VLOOKUP(Журналисты!$B357,'10'!$B$2:$C$400,2,0))</f>
        <v>0</v>
      </c>
      <c r="D357" s="47">
        <f>IF(ISNA(VLOOKUP(Журналисты!$B357,'11'!$B$2:$C$400,2,0))=TRUE,0,VLOOKUP(Журналисты!$B357,'11'!$B$2:$C$400,2,0))</f>
        <v>0</v>
      </c>
      <c r="E357" s="47">
        <f>IF(ISNA(VLOOKUP(Журналисты!$B357,'12'!$B$2:$C$400,2,0))=TRUE,0,VLOOKUP(Журналисты!$B357,'12'!$B$2:$C$400,2,0))</f>
        <v>0</v>
      </c>
      <c r="F357" s="47">
        <f>IF(ISNA(VLOOKUP(Журналисты!$B357,'13'!$B$2:$C$400,2,0))=TRUE,0,VLOOKUP(Журналисты!$B357,'13'!$B$2:$C$400,2,0))</f>
        <v>0</v>
      </c>
      <c r="G357" s="47">
        <f>IF(ISNA(VLOOKUP(Журналисты!$B357,'14'!$B$2:$C$400,2,0))=TRUE,0,VLOOKUP(Журналисты!$B357,'14'!$B$2:$C$400,2,0))</f>
        <v>1600000</v>
      </c>
      <c r="H357" s="47">
        <f>IF(ISNA(VLOOKUP(Журналисты!$B357,'15'!$B$2:$C$400,2,0))=TRUE,0,VLOOKUP(Журналисты!$B357,'15'!$B$2:$C$400,2,0))</f>
        <v>0</v>
      </c>
      <c r="I357" s="37">
        <f t="shared" si="21"/>
        <v>1600000</v>
      </c>
      <c r="K357" s="39">
        <f t="shared" si="19"/>
        <v>1</v>
      </c>
      <c r="M357" s="38" t="str">
        <f t="shared" si="20"/>
        <v>Северус</v>
      </c>
    </row>
    <row r="358" spans="1:13" ht="15">
      <c r="A358" s="46">
        <f>COUNTIFS(B$3:B$1130,B358)</f>
        <v>1</v>
      </c>
      <c r="B358" s="34" t="s">
        <v>129</v>
      </c>
      <c r="C358" s="47">
        <f>IF(ISNA(VLOOKUP(Журналисты!$B358,'10'!$B$2:$C$400,2,0))=TRUE,0,VLOOKUP(Журналисты!$B358,'10'!$B$2:$C$400,2,0))</f>
        <v>15500000</v>
      </c>
      <c r="D358" s="47">
        <f>IF(ISNA(VLOOKUP(Журналисты!$B358,'11'!$B$2:$C$400,2,0))=TRUE,0,VLOOKUP(Журналисты!$B358,'11'!$B$2:$C$400,2,0))</f>
        <v>15500000</v>
      </c>
      <c r="E358" s="47">
        <f>IF(ISNA(VLOOKUP(Журналисты!$B358,'12'!$B$2:$C$400,2,0))=TRUE,0,VLOOKUP(Журналисты!$B358,'12'!$B$2:$C$400,2,0))</f>
        <v>18700000</v>
      </c>
      <c r="F358" s="47">
        <f>IF(ISNA(VLOOKUP(Журналисты!$B358,'13'!$B$2:$C$400,2,0))=TRUE,0,VLOOKUP(Журналисты!$B358,'13'!$B$2:$C$400,2,0))</f>
        <v>6400000</v>
      </c>
      <c r="G358" s="47">
        <f>IF(ISNA(VLOOKUP(Журналисты!$B358,'14'!$B$2:$C$400,2,0))=TRUE,0,VLOOKUP(Журналисты!$B358,'14'!$B$2:$C$400,2,0))</f>
        <v>1500000</v>
      </c>
      <c r="H358" s="47">
        <f>IF(ISNA(VLOOKUP(Журналисты!$B358,'15'!$B$2:$C$400,2,0))=TRUE,0,VLOOKUP(Журналисты!$B358,'15'!$B$2:$C$400,2,0))</f>
        <v>0</v>
      </c>
      <c r="I358" s="37">
        <f t="shared" si="21"/>
        <v>57600000</v>
      </c>
      <c r="K358" s="39">
        <f t="shared" si="19"/>
        <v>5</v>
      </c>
      <c r="M358" s="38" t="str">
        <f t="shared" si="20"/>
        <v>Мэк</v>
      </c>
    </row>
    <row r="359" spans="1:13" ht="15">
      <c r="A359" s="46">
        <f>COUNTIFS(B$3:B$1130,B359)</f>
        <v>1</v>
      </c>
      <c r="B359" s="34" t="s">
        <v>47</v>
      </c>
      <c r="C359" s="47">
        <f>IF(ISNA(VLOOKUP(Журналисты!$B359,'10'!$B$2:$C$400,2,0))=TRUE,0,VLOOKUP(Журналисты!$B359,'10'!$B$2:$C$400,2,0))</f>
        <v>42200000</v>
      </c>
      <c r="D359" s="47">
        <f>IF(ISNA(VLOOKUP(Журналисты!$B359,'11'!$B$2:$C$400,2,0))=TRUE,0,VLOOKUP(Журналисты!$B359,'11'!$B$2:$C$400,2,0))</f>
        <v>42200000</v>
      </c>
      <c r="E359" s="47">
        <f>IF(ISNA(VLOOKUP(Журналисты!$B359,'12'!$B$2:$C$400,2,0))=TRUE,0,VLOOKUP(Журналисты!$B359,'12'!$B$2:$C$400,2,0))</f>
        <v>1800000</v>
      </c>
      <c r="F359" s="47">
        <f>IF(ISNA(VLOOKUP(Журналисты!$B359,'13'!$B$2:$C$400,2,0))=TRUE,0,VLOOKUP(Журналисты!$B359,'13'!$B$2:$C$400,2,0))</f>
        <v>0</v>
      </c>
      <c r="G359" s="47">
        <f>IF(ISNA(VLOOKUP(Журналисты!$B359,'14'!$B$2:$C$400,2,0))=TRUE,0,VLOOKUP(Журналисты!$B359,'14'!$B$2:$C$400,2,0))</f>
        <v>1500000</v>
      </c>
      <c r="H359" s="47">
        <f>IF(ISNA(VLOOKUP(Журналисты!$B359,'15'!$B$2:$C$400,2,0))=TRUE,0,VLOOKUP(Журналисты!$B359,'15'!$B$2:$C$400,2,0))</f>
        <v>0</v>
      </c>
      <c r="I359" s="37">
        <f t="shared" si="21"/>
        <v>87700000</v>
      </c>
      <c r="K359" s="39">
        <f t="shared" si="19"/>
        <v>4</v>
      </c>
      <c r="M359" s="38" t="str">
        <f t="shared" si="20"/>
        <v>Демиург</v>
      </c>
    </row>
    <row r="360" spans="1:13" ht="15">
      <c r="A360" s="46">
        <f>COUNTIFS(B$3:B$1130,B360)</f>
        <v>1</v>
      </c>
      <c r="B360" s="34" t="s">
        <v>824</v>
      </c>
      <c r="C360" s="47">
        <f>IF(ISNA(VLOOKUP(Журналисты!$B360,'10'!$B$2:$C$400,2,0))=TRUE,0,VLOOKUP(Журналисты!$B360,'10'!$B$2:$C$400,2,0))</f>
        <v>0</v>
      </c>
      <c r="D360" s="47">
        <f>IF(ISNA(VLOOKUP(Журналисты!$B360,'11'!$B$2:$C$400,2,0))=TRUE,0,VLOOKUP(Журналисты!$B360,'11'!$B$2:$C$400,2,0))</f>
        <v>0</v>
      </c>
      <c r="E360" s="47">
        <f>IF(ISNA(VLOOKUP(Журналисты!$B360,'12'!$B$2:$C$400,2,0))=TRUE,0,VLOOKUP(Журналисты!$B360,'12'!$B$2:$C$400,2,0))</f>
        <v>0</v>
      </c>
      <c r="F360" s="47">
        <f>IF(ISNA(VLOOKUP(Журналисты!$B360,'13'!$B$2:$C$400,2,0))=TRUE,0,VLOOKUP(Журналисты!$B360,'13'!$B$2:$C$400,2,0))</f>
        <v>0</v>
      </c>
      <c r="G360" s="47">
        <f>IF(ISNA(VLOOKUP(Журналисты!$B360,'14'!$B$2:$C$400,2,0))=TRUE,0,VLOOKUP(Журналисты!$B360,'14'!$B$2:$C$400,2,0))</f>
        <v>1300000</v>
      </c>
      <c r="H360" s="47">
        <f>IF(ISNA(VLOOKUP(Журналисты!$B360,'15'!$B$2:$C$400,2,0))=TRUE,0,VLOOKUP(Журналисты!$B360,'15'!$B$2:$C$400,2,0))</f>
        <v>0</v>
      </c>
      <c r="I360" s="37">
        <f t="shared" si="21"/>
        <v>1300000</v>
      </c>
      <c r="K360" s="39">
        <f t="shared" si="19"/>
        <v>1</v>
      </c>
      <c r="M360" s="38" t="str">
        <f t="shared" si="20"/>
        <v>Dr_Kamal</v>
      </c>
    </row>
    <row r="361" spans="1:13" ht="15">
      <c r="A361" s="46">
        <f>COUNTIFS(B$3:B$1130,B361)</f>
        <v>1</v>
      </c>
      <c r="B361" s="34" t="s">
        <v>825</v>
      </c>
      <c r="C361" s="47">
        <f>IF(ISNA(VLOOKUP(Журналисты!$B361,'10'!$B$2:$C$400,2,0))=TRUE,0,VLOOKUP(Журналисты!$B361,'10'!$B$2:$C$400,2,0))</f>
        <v>0</v>
      </c>
      <c r="D361" s="47">
        <f>IF(ISNA(VLOOKUP(Журналисты!$B361,'11'!$B$2:$C$400,2,0))=TRUE,0,VLOOKUP(Журналисты!$B361,'11'!$B$2:$C$400,2,0))</f>
        <v>0</v>
      </c>
      <c r="E361" s="47">
        <f>IF(ISNA(VLOOKUP(Журналисты!$B361,'12'!$B$2:$C$400,2,0))=TRUE,0,VLOOKUP(Журналисты!$B361,'12'!$B$2:$C$400,2,0))</f>
        <v>0</v>
      </c>
      <c r="F361" s="47">
        <f>IF(ISNA(VLOOKUP(Журналисты!$B361,'13'!$B$2:$C$400,2,0))=TRUE,0,VLOOKUP(Журналисты!$B361,'13'!$B$2:$C$400,2,0))</f>
        <v>0</v>
      </c>
      <c r="G361" s="47">
        <f>IF(ISNA(VLOOKUP(Журналисты!$B361,'14'!$B$2:$C$400,2,0))=TRUE,0,VLOOKUP(Журналисты!$B361,'14'!$B$2:$C$400,2,0))</f>
        <v>1300000</v>
      </c>
      <c r="H361" s="47">
        <f>IF(ISNA(VLOOKUP(Журналисты!$B361,'15'!$B$2:$C$400,2,0))=TRUE,0,VLOOKUP(Журналисты!$B361,'15'!$B$2:$C$400,2,0))</f>
        <v>0</v>
      </c>
      <c r="I361" s="37">
        <f t="shared" si="21"/>
        <v>1300000</v>
      </c>
      <c r="K361" s="39">
        <f t="shared" si="19"/>
        <v>1</v>
      </c>
      <c r="M361" s="38" t="str">
        <f t="shared" si="20"/>
        <v>Райкаард</v>
      </c>
    </row>
    <row r="362" spans="1:13" ht="15">
      <c r="A362" s="46">
        <f>COUNTIFS(B$3:B$1130,B362)</f>
        <v>1</v>
      </c>
      <c r="B362" s="34" t="s">
        <v>826</v>
      </c>
      <c r="C362" s="47">
        <f>IF(ISNA(VLOOKUP(Журналисты!$B362,'10'!$B$2:$C$400,2,0))=TRUE,0,VLOOKUP(Журналисты!$B362,'10'!$B$2:$C$400,2,0))</f>
        <v>0</v>
      </c>
      <c r="D362" s="47">
        <f>IF(ISNA(VLOOKUP(Журналисты!$B362,'11'!$B$2:$C$400,2,0))=TRUE,0,VLOOKUP(Журналисты!$B362,'11'!$B$2:$C$400,2,0))</f>
        <v>0</v>
      </c>
      <c r="E362" s="47">
        <f>IF(ISNA(VLOOKUP(Журналисты!$B362,'12'!$B$2:$C$400,2,0))=TRUE,0,VLOOKUP(Журналисты!$B362,'12'!$B$2:$C$400,2,0))</f>
        <v>0</v>
      </c>
      <c r="F362" s="47">
        <f>IF(ISNA(VLOOKUP(Журналисты!$B362,'13'!$B$2:$C$400,2,0))=TRUE,0,VLOOKUP(Журналисты!$B362,'13'!$B$2:$C$400,2,0))</f>
        <v>0</v>
      </c>
      <c r="G362" s="47">
        <f>IF(ISNA(VLOOKUP(Журналисты!$B362,'14'!$B$2:$C$400,2,0))=TRUE,0,VLOOKUP(Журналисты!$B362,'14'!$B$2:$C$400,2,0))</f>
        <v>1300000</v>
      </c>
      <c r="H362" s="47">
        <f>IF(ISNA(VLOOKUP(Журналисты!$B362,'15'!$B$2:$C$400,2,0))=TRUE,0,VLOOKUP(Журналисты!$B362,'15'!$B$2:$C$400,2,0))</f>
        <v>0</v>
      </c>
      <c r="I362" s="37">
        <f t="shared" si="21"/>
        <v>1300000</v>
      </c>
      <c r="K362" s="39">
        <f t="shared" si="19"/>
        <v>1</v>
      </c>
      <c r="M362" s="38" t="str">
        <f t="shared" si="20"/>
        <v>Boss888</v>
      </c>
    </row>
    <row r="363" spans="1:13" ht="15">
      <c r="A363" s="46">
        <f>COUNTIFS(B$3:B$1130,B363)</f>
        <v>1</v>
      </c>
      <c r="B363" s="34" t="s">
        <v>827</v>
      </c>
      <c r="C363" s="47">
        <f>IF(ISNA(VLOOKUP(Журналисты!$B363,'10'!$B$2:$C$400,2,0))=TRUE,0,VLOOKUP(Журналисты!$B363,'10'!$B$2:$C$400,2,0))</f>
        <v>0</v>
      </c>
      <c r="D363" s="47">
        <f>IF(ISNA(VLOOKUP(Журналисты!$B363,'11'!$B$2:$C$400,2,0))=TRUE,0,VLOOKUP(Журналисты!$B363,'11'!$B$2:$C$400,2,0))</f>
        <v>0</v>
      </c>
      <c r="E363" s="47">
        <f>IF(ISNA(VLOOKUP(Журналисты!$B363,'12'!$B$2:$C$400,2,0))=TRUE,0,VLOOKUP(Журналисты!$B363,'12'!$B$2:$C$400,2,0))</f>
        <v>0</v>
      </c>
      <c r="F363" s="47">
        <f>IF(ISNA(VLOOKUP(Журналисты!$B363,'13'!$B$2:$C$400,2,0))=TRUE,0,VLOOKUP(Журналисты!$B363,'13'!$B$2:$C$400,2,0))</f>
        <v>0</v>
      </c>
      <c r="G363" s="47">
        <f>IF(ISNA(VLOOKUP(Журналисты!$B363,'14'!$B$2:$C$400,2,0))=TRUE,0,VLOOKUP(Журналисты!$B363,'14'!$B$2:$C$400,2,0))</f>
        <v>1300000</v>
      </c>
      <c r="H363" s="47">
        <f>IF(ISNA(VLOOKUP(Журналисты!$B363,'15'!$B$2:$C$400,2,0))=TRUE,0,VLOOKUP(Журналисты!$B363,'15'!$B$2:$C$400,2,0))</f>
        <v>0</v>
      </c>
      <c r="I363" s="37">
        <f t="shared" si="21"/>
        <v>1300000</v>
      </c>
      <c r="K363" s="39">
        <f t="shared" si="19"/>
        <v>1</v>
      </c>
      <c r="M363" s="38" t="str">
        <f t="shared" si="20"/>
        <v>Sorus</v>
      </c>
    </row>
    <row r="364" spans="1:13" ht="15">
      <c r="A364" s="46">
        <f>COUNTIFS(B$3:B$1130,B364)</f>
        <v>1</v>
      </c>
      <c r="B364" s="34" t="s">
        <v>828</v>
      </c>
      <c r="C364" s="47">
        <f>IF(ISNA(VLOOKUP(Журналисты!$B364,'10'!$B$2:$C$400,2,0))=TRUE,0,VLOOKUP(Журналисты!$B364,'10'!$B$2:$C$400,2,0))</f>
        <v>0</v>
      </c>
      <c r="D364" s="47">
        <f>IF(ISNA(VLOOKUP(Журналисты!$B364,'11'!$B$2:$C$400,2,0))=TRUE,0,VLOOKUP(Журналисты!$B364,'11'!$B$2:$C$400,2,0))</f>
        <v>0</v>
      </c>
      <c r="E364" s="47">
        <f>IF(ISNA(VLOOKUP(Журналисты!$B364,'12'!$B$2:$C$400,2,0))=TRUE,0,VLOOKUP(Журналисты!$B364,'12'!$B$2:$C$400,2,0))</f>
        <v>0</v>
      </c>
      <c r="F364" s="47">
        <f>IF(ISNA(VLOOKUP(Журналисты!$B364,'13'!$B$2:$C$400,2,0))=TRUE,0,VLOOKUP(Журналисты!$B364,'13'!$B$2:$C$400,2,0))</f>
        <v>0</v>
      </c>
      <c r="G364" s="47">
        <f>IF(ISNA(VLOOKUP(Журналисты!$B364,'14'!$B$2:$C$400,2,0))=TRUE,0,VLOOKUP(Журналисты!$B364,'14'!$B$2:$C$400,2,0))</f>
        <v>1300000</v>
      </c>
      <c r="H364" s="47">
        <f>IF(ISNA(VLOOKUP(Журналисты!$B364,'15'!$B$2:$C$400,2,0))=TRUE,0,VLOOKUP(Журналисты!$B364,'15'!$B$2:$C$400,2,0))</f>
        <v>0</v>
      </c>
      <c r="I364" s="37">
        <f t="shared" si="21"/>
        <v>1300000</v>
      </c>
      <c r="K364" s="39">
        <f t="shared" si="19"/>
        <v>1</v>
      </c>
      <c r="M364" s="38" t="str">
        <f t="shared" si="20"/>
        <v>Belthras</v>
      </c>
    </row>
    <row r="365" spans="1:13" ht="15">
      <c r="A365" s="46">
        <f>COUNTIFS(B$3:B$1130,B365)</f>
        <v>1</v>
      </c>
      <c r="B365" s="34" t="s">
        <v>680</v>
      </c>
      <c r="C365" s="47">
        <f>IF(ISNA(VLOOKUP(Журналисты!$B365,'10'!$B$2:$C$400,2,0))=TRUE,0,VLOOKUP(Журналисты!$B365,'10'!$B$2:$C$400,2,0))</f>
        <v>0</v>
      </c>
      <c r="D365" s="47">
        <f>IF(ISNA(VLOOKUP(Журналисты!$B365,'11'!$B$2:$C$400,2,0))=TRUE,0,VLOOKUP(Журналисты!$B365,'11'!$B$2:$C$400,2,0))</f>
        <v>0</v>
      </c>
      <c r="E365" s="47">
        <f>IF(ISNA(VLOOKUP(Журналисты!$B365,'12'!$B$2:$C$400,2,0))=TRUE,0,VLOOKUP(Журналисты!$B365,'12'!$B$2:$C$400,2,0))</f>
        <v>0</v>
      </c>
      <c r="F365" s="47">
        <f>IF(ISNA(VLOOKUP(Журналисты!$B365,'13'!$B$2:$C$400,2,0))=TRUE,0,VLOOKUP(Журналисты!$B365,'13'!$B$2:$C$400,2,0))</f>
        <v>2100000</v>
      </c>
      <c r="G365" s="47">
        <f>IF(ISNA(VLOOKUP(Журналисты!$B365,'14'!$B$2:$C$400,2,0))=TRUE,0,VLOOKUP(Журналисты!$B365,'14'!$B$2:$C$400,2,0))</f>
        <v>1200000</v>
      </c>
      <c r="H365" s="47">
        <f>IF(ISNA(VLOOKUP(Журналисты!$B365,'15'!$B$2:$C$400,2,0))=TRUE,0,VLOOKUP(Журналисты!$B365,'15'!$B$2:$C$400,2,0))</f>
        <v>0</v>
      </c>
      <c r="I365" s="37">
        <f t="shared" si="21"/>
        <v>3300000</v>
      </c>
      <c r="K365" s="39">
        <f t="shared" si="19"/>
        <v>2</v>
      </c>
      <c r="M365" s="38" t="str">
        <f t="shared" si="20"/>
        <v>diy</v>
      </c>
    </row>
    <row r="366" spans="1:13" ht="15">
      <c r="A366" s="46">
        <f>COUNTIFS(B$3:B$1130,B366)</f>
        <v>1</v>
      </c>
      <c r="B366" s="34" t="s">
        <v>830</v>
      </c>
      <c r="C366" s="47">
        <f>IF(ISNA(VLOOKUP(Журналисты!$B366,'10'!$B$2:$C$400,2,0))=TRUE,0,VLOOKUP(Журналисты!$B366,'10'!$B$2:$C$400,2,0))</f>
        <v>0</v>
      </c>
      <c r="D366" s="47">
        <f>IF(ISNA(VLOOKUP(Журналисты!$B366,'11'!$B$2:$C$400,2,0))=TRUE,0,VLOOKUP(Журналисты!$B366,'11'!$B$2:$C$400,2,0))</f>
        <v>0</v>
      </c>
      <c r="E366" s="47">
        <f>IF(ISNA(VLOOKUP(Журналисты!$B366,'12'!$B$2:$C$400,2,0))=TRUE,0,VLOOKUP(Журналисты!$B366,'12'!$B$2:$C$400,2,0))</f>
        <v>0</v>
      </c>
      <c r="F366" s="47">
        <f>IF(ISNA(VLOOKUP(Журналисты!$B366,'13'!$B$2:$C$400,2,0))=TRUE,0,VLOOKUP(Журналисты!$B366,'13'!$B$2:$C$400,2,0))</f>
        <v>0</v>
      </c>
      <c r="G366" s="47">
        <f>IF(ISNA(VLOOKUP(Журналисты!$B366,'14'!$B$2:$C$400,2,0))=TRUE,0,VLOOKUP(Журналисты!$B366,'14'!$B$2:$C$400,2,0))</f>
        <v>1200000</v>
      </c>
      <c r="H366" s="47">
        <f>IF(ISNA(VLOOKUP(Журналисты!$B366,'15'!$B$2:$C$400,2,0))=TRUE,0,VLOOKUP(Журналисты!$B366,'15'!$B$2:$C$400,2,0))</f>
        <v>0</v>
      </c>
      <c r="I366" s="37">
        <f t="shared" si="21"/>
        <v>1200000</v>
      </c>
      <c r="K366" s="39">
        <f t="shared" si="19"/>
        <v>1</v>
      </c>
      <c r="M366" s="38" t="str">
        <f t="shared" si="20"/>
        <v>maximus004</v>
      </c>
    </row>
    <row r="367" spans="1:13" ht="15">
      <c r="A367" s="46">
        <f>COUNTIFS(B$3:B$1130,B367)</f>
        <v>1</v>
      </c>
      <c r="B367" s="34" t="s">
        <v>831</v>
      </c>
      <c r="C367" s="47">
        <f>IF(ISNA(VLOOKUP(Журналисты!$B367,'10'!$B$2:$C$400,2,0))=TRUE,0,VLOOKUP(Журналисты!$B367,'10'!$B$2:$C$400,2,0))</f>
        <v>0</v>
      </c>
      <c r="D367" s="47">
        <f>IF(ISNA(VLOOKUP(Журналисты!$B367,'11'!$B$2:$C$400,2,0))=TRUE,0,VLOOKUP(Журналисты!$B367,'11'!$B$2:$C$400,2,0))</f>
        <v>0</v>
      </c>
      <c r="E367" s="47">
        <f>IF(ISNA(VLOOKUP(Журналисты!$B367,'12'!$B$2:$C$400,2,0))=TRUE,0,VLOOKUP(Журналисты!$B367,'12'!$B$2:$C$400,2,0))</f>
        <v>0</v>
      </c>
      <c r="F367" s="47">
        <f>IF(ISNA(VLOOKUP(Журналисты!$B367,'13'!$B$2:$C$400,2,0))=TRUE,0,VLOOKUP(Журналисты!$B367,'13'!$B$2:$C$400,2,0))</f>
        <v>0</v>
      </c>
      <c r="G367" s="47">
        <f>IF(ISNA(VLOOKUP(Журналисты!$B367,'14'!$B$2:$C$400,2,0))=TRUE,0,VLOOKUP(Журналисты!$B367,'14'!$B$2:$C$400,2,0))</f>
        <v>1200000</v>
      </c>
      <c r="H367" s="47">
        <f>IF(ISNA(VLOOKUP(Журналисты!$B367,'15'!$B$2:$C$400,2,0))=TRUE,0,VLOOKUP(Журналисты!$B367,'15'!$B$2:$C$400,2,0))</f>
        <v>0</v>
      </c>
      <c r="I367" s="37">
        <f t="shared" si="21"/>
        <v>1200000</v>
      </c>
      <c r="K367" s="39">
        <f t="shared" si="19"/>
        <v>1</v>
      </c>
      <c r="M367" s="38" t="str">
        <f t="shared" si="20"/>
        <v>smoked</v>
      </c>
    </row>
    <row r="368" spans="1:13" ht="15">
      <c r="A368" s="46">
        <f>COUNTIFS(B$3:B$1130,B368)</f>
        <v>1</v>
      </c>
      <c r="B368" s="34" t="s">
        <v>832</v>
      </c>
      <c r="C368" s="47">
        <f>IF(ISNA(VLOOKUP(Журналисты!$B368,'10'!$B$2:$C$400,2,0))=TRUE,0,VLOOKUP(Журналисты!$B368,'10'!$B$2:$C$400,2,0))</f>
        <v>0</v>
      </c>
      <c r="D368" s="47">
        <f>IF(ISNA(VLOOKUP(Журналисты!$B368,'11'!$B$2:$C$400,2,0))=TRUE,0,VLOOKUP(Журналисты!$B368,'11'!$B$2:$C$400,2,0))</f>
        <v>0</v>
      </c>
      <c r="E368" s="47">
        <f>IF(ISNA(VLOOKUP(Журналисты!$B368,'12'!$B$2:$C$400,2,0))=TRUE,0,VLOOKUP(Журналисты!$B368,'12'!$B$2:$C$400,2,0))</f>
        <v>0</v>
      </c>
      <c r="F368" s="47">
        <f>IF(ISNA(VLOOKUP(Журналисты!$B368,'13'!$B$2:$C$400,2,0))=TRUE,0,VLOOKUP(Журналисты!$B368,'13'!$B$2:$C$400,2,0))</f>
        <v>0</v>
      </c>
      <c r="G368" s="47">
        <f>IF(ISNA(VLOOKUP(Журналисты!$B368,'14'!$B$2:$C$400,2,0))=TRUE,0,VLOOKUP(Журналисты!$B368,'14'!$B$2:$C$400,2,0))</f>
        <v>1100000</v>
      </c>
      <c r="H368" s="47">
        <f>IF(ISNA(VLOOKUP(Журналисты!$B368,'15'!$B$2:$C$400,2,0))=TRUE,0,VLOOKUP(Журналисты!$B368,'15'!$B$2:$C$400,2,0))</f>
        <v>0</v>
      </c>
      <c r="I368" s="37">
        <f t="shared" si="21"/>
        <v>1100000</v>
      </c>
      <c r="K368" s="39">
        <f t="shared" si="19"/>
        <v>1</v>
      </c>
      <c r="M368" s="38" t="str">
        <f t="shared" si="20"/>
        <v>DronDD</v>
      </c>
    </row>
    <row r="369" spans="1:13" ht="15">
      <c r="A369" s="46">
        <f>COUNTIFS(B$3:B$1130,B369)</f>
        <v>1</v>
      </c>
      <c r="B369" s="34" t="s">
        <v>835</v>
      </c>
      <c r="C369" s="47">
        <f>IF(ISNA(VLOOKUP(Журналисты!$B369,'10'!$B$2:$C$400,2,0))=TRUE,0,VLOOKUP(Журналисты!$B369,'10'!$B$2:$C$400,2,0))</f>
        <v>0</v>
      </c>
      <c r="D369" s="47">
        <f>IF(ISNA(VLOOKUP(Журналисты!$B369,'11'!$B$2:$C$400,2,0))=TRUE,0,VLOOKUP(Журналисты!$B369,'11'!$B$2:$C$400,2,0))</f>
        <v>0</v>
      </c>
      <c r="E369" s="47">
        <f>IF(ISNA(VLOOKUP(Журналисты!$B369,'12'!$B$2:$C$400,2,0))=TRUE,0,VLOOKUP(Журналисты!$B369,'12'!$B$2:$C$400,2,0))</f>
        <v>0</v>
      </c>
      <c r="F369" s="47">
        <f>IF(ISNA(VLOOKUP(Журналисты!$B369,'13'!$B$2:$C$400,2,0))=TRUE,0,VLOOKUP(Журналисты!$B369,'13'!$B$2:$C$400,2,0))</f>
        <v>0</v>
      </c>
      <c r="G369" s="47">
        <f>IF(ISNA(VLOOKUP(Журналисты!$B369,'14'!$B$2:$C$400,2,0))=TRUE,0,VLOOKUP(Журналисты!$B369,'14'!$B$2:$C$400,2,0))</f>
        <v>1000000</v>
      </c>
      <c r="H369" s="47">
        <f>IF(ISNA(VLOOKUP(Журналисты!$B369,'15'!$B$2:$C$400,2,0))=TRUE,0,VLOOKUP(Журналисты!$B369,'15'!$B$2:$C$400,2,0))</f>
        <v>0</v>
      </c>
      <c r="I369" s="37">
        <f t="shared" si="21"/>
        <v>1000000</v>
      </c>
      <c r="K369" s="39">
        <f t="shared" si="19"/>
        <v>1</v>
      </c>
      <c r="M369" s="38" t="str">
        <f t="shared" si="20"/>
        <v>SnubbyAston</v>
      </c>
    </row>
    <row r="370" spans="1:13" ht="15">
      <c r="A370" s="46">
        <f>COUNTIFS(B$3:B$1130,B370)</f>
        <v>1</v>
      </c>
      <c r="B370" s="34" t="s">
        <v>836</v>
      </c>
      <c r="C370" s="47">
        <f>IF(ISNA(VLOOKUP(Журналисты!$B370,'10'!$B$2:$C$400,2,0))=TRUE,0,VLOOKUP(Журналисты!$B370,'10'!$B$2:$C$400,2,0))</f>
        <v>0</v>
      </c>
      <c r="D370" s="47">
        <f>IF(ISNA(VLOOKUP(Журналисты!$B370,'11'!$B$2:$C$400,2,0))=TRUE,0,VLOOKUP(Журналисты!$B370,'11'!$B$2:$C$400,2,0))</f>
        <v>0</v>
      </c>
      <c r="E370" s="47">
        <f>IF(ISNA(VLOOKUP(Журналисты!$B370,'12'!$B$2:$C$400,2,0))=TRUE,0,VLOOKUP(Журналисты!$B370,'12'!$B$2:$C$400,2,0))</f>
        <v>0</v>
      </c>
      <c r="F370" s="47">
        <f>IF(ISNA(VLOOKUP(Журналисты!$B370,'13'!$B$2:$C$400,2,0))=TRUE,0,VLOOKUP(Журналисты!$B370,'13'!$B$2:$C$400,2,0))</f>
        <v>0</v>
      </c>
      <c r="G370" s="47">
        <f>IF(ISNA(VLOOKUP(Журналисты!$B370,'14'!$B$2:$C$400,2,0))=TRUE,0,VLOOKUP(Журналисты!$B370,'14'!$B$2:$C$400,2,0))</f>
        <v>1000000</v>
      </c>
      <c r="H370" s="47">
        <f>IF(ISNA(VLOOKUP(Журналисты!$B370,'15'!$B$2:$C$400,2,0))=TRUE,0,VLOOKUP(Журналисты!$B370,'15'!$B$2:$C$400,2,0))</f>
        <v>0</v>
      </c>
      <c r="I370" s="37">
        <f t="shared" si="21"/>
        <v>1000000</v>
      </c>
      <c r="K370" s="39">
        <f t="shared" si="19"/>
        <v>1</v>
      </c>
      <c r="M370" s="38" t="str">
        <f t="shared" si="20"/>
        <v>Нардеп</v>
      </c>
    </row>
    <row r="371" spans="1:13" ht="15">
      <c r="A371" s="46">
        <f>COUNTIFS(B$3:B$1130,B371)</f>
        <v>1</v>
      </c>
      <c r="B371" s="34" t="s">
        <v>837</v>
      </c>
      <c r="C371" s="47">
        <f>IF(ISNA(VLOOKUP(Журналисты!$B371,'10'!$B$2:$C$400,2,0))=TRUE,0,VLOOKUP(Журналисты!$B371,'10'!$B$2:$C$400,2,0))</f>
        <v>0</v>
      </c>
      <c r="D371" s="47">
        <f>IF(ISNA(VLOOKUP(Журналисты!$B371,'11'!$B$2:$C$400,2,0))=TRUE,0,VLOOKUP(Журналисты!$B371,'11'!$B$2:$C$400,2,0))</f>
        <v>0</v>
      </c>
      <c r="E371" s="47">
        <f>IF(ISNA(VLOOKUP(Журналисты!$B371,'12'!$B$2:$C$400,2,0))=TRUE,0,VLOOKUP(Журналисты!$B371,'12'!$B$2:$C$400,2,0))</f>
        <v>0</v>
      </c>
      <c r="F371" s="47">
        <f>IF(ISNA(VLOOKUP(Журналисты!$B371,'13'!$B$2:$C$400,2,0))=TRUE,0,VLOOKUP(Журналисты!$B371,'13'!$B$2:$C$400,2,0))</f>
        <v>0</v>
      </c>
      <c r="G371" s="47">
        <f>IF(ISNA(VLOOKUP(Журналисты!$B371,'14'!$B$2:$C$400,2,0))=TRUE,0,VLOOKUP(Журналисты!$B371,'14'!$B$2:$C$400,2,0))</f>
        <v>1000000</v>
      </c>
      <c r="H371" s="47">
        <f>IF(ISNA(VLOOKUP(Журналисты!$B371,'15'!$B$2:$C$400,2,0))=TRUE,0,VLOOKUP(Журналисты!$B371,'15'!$B$2:$C$400,2,0))</f>
        <v>0</v>
      </c>
      <c r="I371" s="37">
        <f t="shared" si="21"/>
        <v>1000000</v>
      </c>
      <c r="K371" s="39">
        <f t="shared" si="19"/>
        <v>1</v>
      </c>
      <c r="M371" s="38" t="str">
        <f t="shared" si="20"/>
        <v>neznakometz</v>
      </c>
    </row>
    <row r="372" spans="1:13" ht="15">
      <c r="A372" s="46">
        <f>COUNTIFS(B$3:B$1130,B372)</f>
        <v>1</v>
      </c>
      <c r="B372" s="34" t="s">
        <v>839</v>
      </c>
      <c r="C372" s="47">
        <f>IF(ISNA(VLOOKUP(Журналисты!$B372,'10'!$B$2:$C$400,2,0))=TRUE,0,VLOOKUP(Журналисты!$B372,'10'!$B$2:$C$400,2,0))</f>
        <v>0</v>
      </c>
      <c r="D372" s="47">
        <f>IF(ISNA(VLOOKUP(Журналисты!$B372,'11'!$B$2:$C$400,2,0))=TRUE,0,VLOOKUP(Журналисты!$B372,'11'!$B$2:$C$400,2,0))</f>
        <v>0</v>
      </c>
      <c r="E372" s="47">
        <f>IF(ISNA(VLOOKUP(Журналисты!$B372,'12'!$B$2:$C$400,2,0))=TRUE,0,VLOOKUP(Журналисты!$B372,'12'!$B$2:$C$400,2,0))</f>
        <v>0</v>
      </c>
      <c r="F372" s="47">
        <f>IF(ISNA(VLOOKUP(Журналисты!$B372,'13'!$B$2:$C$400,2,0))=TRUE,0,VLOOKUP(Журналисты!$B372,'13'!$B$2:$C$400,2,0))</f>
        <v>0</v>
      </c>
      <c r="G372" s="47">
        <f>IF(ISNA(VLOOKUP(Журналисты!$B372,'14'!$B$2:$C$400,2,0))=TRUE,0,VLOOKUP(Журналисты!$B372,'14'!$B$2:$C$400,2,0))</f>
        <v>1000000</v>
      </c>
      <c r="H372" s="47">
        <f>IF(ISNA(VLOOKUP(Журналисты!$B372,'15'!$B$2:$C$400,2,0))=TRUE,0,VLOOKUP(Журналисты!$B372,'15'!$B$2:$C$400,2,0))</f>
        <v>0</v>
      </c>
      <c r="I372" s="37">
        <f t="shared" si="21"/>
        <v>1000000</v>
      </c>
      <c r="K372" s="39">
        <f t="shared" si="19"/>
        <v>1</v>
      </c>
      <c r="M372" s="38" t="str">
        <f t="shared" si="20"/>
        <v>Нематрос</v>
      </c>
    </row>
    <row r="373" spans="1:13" ht="15">
      <c r="A373" s="46">
        <f>COUNTIFS(B$3:B$1130,B373)</f>
        <v>1</v>
      </c>
      <c r="B373" s="34" t="s">
        <v>840</v>
      </c>
      <c r="C373" s="47">
        <f>IF(ISNA(VLOOKUP(Журналисты!$B373,'10'!$B$2:$C$400,2,0))=TRUE,0,VLOOKUP(Журналисты!$B373,'10'!$B$2:$C$400,2,0))</f>
        <v>0</v>
      </c>
      <c r="D373" s="47">
        <f>IF(ISNA(VLOOKUP(Журналисты!$B373,'11'!$B$2:$C$400,2,0))=TRUE,0,VLOOKUP(Журналисты!$B373,'11'!$B$2:$C$400,2,0))</f>
        <v>0</v>
      </c>
      <c r="E373" s="47">
        <f>IF(ISNA(VLOOKUP(Журналисты!$B373,'12'!$B$2:$C$400,2,0))=TRUE,0,VLOOKUP(Журналисты!$B373,'12'!$B$2:$C$400,2,0))</f>
        <v>0</v>
      </c>
      <c r="F373" s="47">
        <f>IF(ISNA(VLOOKUP(Журналисты!$B373,'13'!$B$2:$C$400,2,0))=TRUE,0,VLOOKUP(Журналисты!$B373,'13'!$B$2:$C$400,2,0))</f>
        <v>0</v>
      </c>
      <c r="G373" s="47">
        <f>IF(ISNA(VLOOKUP(Журналисты!$B373,'14'!$B$2:$C$400,2,0))=TRUE,0,VLOOKUP(Журналисты!$B373,'14'!$B$2:$C$400,2,0))</f>
        <v>1000000</v>
      </c>
      <c r="H373" s="47">
        <f>IF(ISNA(VLOOKUP(Журналисты!$B373,'15'!$B$2:$C$400,2,0))=TRUE,0,VLOOKUP(Журналисты!$B373,'15'!$B$2:$C$400,2,0))</f>
        <v>0</v>
      </c>
      <c r="I373" s="37">
        <f t="shared" si="21"/>
        <v>1000000</v>
      </c>
      <c r="K373" s="39">
        <f t="shared" si="19"/>
        <v>1</v>
      </c>
      <c r="M373" s="38" t="str">
        <f t="shared" si="20"/>
        <v>Firsov</v>
      </c>
    </row>
    <row r="374" spans="1:13" ht="15">
      <c r="A374" s="46">
        <f>COUNTIFS(B$3:B$1130,B374)</f>
        <v>1</v>
      </c>
      <c r="B374" s="34" t="s">
        <v>841</v>
      </c>
      <c r="C374" s="47">
        <f>IF(ISNA(VLOOKUP(Журналисты!$B374,'10'!$B$2:$C$400,2,0))=TRUE,0,VLOOKUP(Журналисты!$B374,'10'!$B$2:$C$400,2,0))</f>
        <v>0</v>
      </c>
      <c r="D374" s="47">
        <f>IF(ISNA(VLOOKUP(Журналисты!$B374,'11'!$B$2:$C$400,2,0))=TRUE,0,VLOOKUP(Журналисты!$B374,'11'!$B$2:$C$400,2,0))</f>
        <v>0</v>
      </c>
      <c r="E374" s="47">
        <f>IF(ISNA(VLOOKUP(Журналисты!$B374,'12'!$B$2:$C$400,2,0))=TRUE,0,VLOOKUP(Журналисты!$B374,'12'!$B$2:$C$400,2,0))</f>
        <v>0</v>
      </c>
      <c r="F374" s="47">
        <f>IF(ISNA(VLOOKUP(Журналисты!$B374,'13'!$B$2:$C$400,2,0))=TRUE,0,VLOOKUP(Журналисты!$B374,'13'!$B$2:$C$400,2,0))</f>
        <v>0</v>
      </c>
      <c r="G374" s="47">
        <f>IF(ISNA(VLOOKUP(Журналисты!$B374,'14'!$B$2:$C$400,2,0))=TRUE,0,VLOOKUP(Журналисты!$B374,'14'!$B$2:$C$400,2,0))</f>
        <v>800000</v>
      </c>
      <c r="H374" s="47">
        <f>IF(ISNA(VLOOKUP(Журналисты!$B374,'15'!$B$2:$C$400,2,0))=TRUE,0,VLOOKUP(Журналисты!$B374,'15'!$B$2:$C$400,2,0))</f>
        <v>0</v>
      </c>
      <c r="I374" s="37">
        <f t="shared" si="21"/>
        <v>800000</v>
      </c>
      <c r="K374" s="39">
        <f t="shared" si="19"/>
        <v>1</v>
      </c>
      <c r="M374" s="38" t="str">
        <f t="shared" si="20"/>
        <v>mihamanz</v>
      </c>
    </row>
    <row r="375" spans="1:13" ht="15">
      <c r="A375" s="46">
        <f>COUNTIFS(B$3:B$1130,B375)</f>
        <v>1</v>
      </c>
      <c r="B375" s="34" t="s">
        <v>842</v>
      </c>
      <c r="C375" s="47">
        <f>IF(ISNA(VLOOKUP(Журналисты!$B375,'10'!$B$2:$C$400,2,0))=TRUE,0,VLOOKUP(Журналисты!$B375,'10'!$B$2:$C$400,2,0))</f>
        <v>0</v>
      </c>
      <c r="D375" s="47">
        <f>IF(ISNA(VLOOKUP(Журналисты!$B375,'11'!$B$2:$C$400,2,0))=TRUE,0,VLOOKUP(Журналисты!$B375,'11'!$B$2:$C$400,2,0))</f>
        <v>0</v>
      </c>
      <c r="E375" s="47">
        <f>IF(ISNA(VLOOKUP(Журналисты!$B375,'12'!$B$2:$C$400,2,0))=TRUE,0,VLOOKUP(Журналисты!$B375,'12'!$B$2:$C$400,2,0))</f>
        <v>0</v>
      </c>
      <c r="F375" s="47">
        <f>IF(ISNA(VLOOKUP(Журналисты!$B375,'13'!$B$2:$C$400,2,0))=TRUE,0,VLOOKUP(Журналисты!$B375,'13'!$B$2:$C$400,2,0))</f>
        <v>0</v>
      </c>
      <c r="G375" s="47">
        <f>IF(ISNA(VLOOKUP(Журналисты!$B375,'14'!$B$2:$C$400,2,0))=TRUE,0,VLOOKUP(Журналисты!$B375,'14'!$B$2:$C$400,2,0))</f>
        <v>800000</v>
      </c>
      <c r="H375" s="47">
        <f>IF(ISNA(VLOOKUP(Журналисты!$B375,'15'!$B$2:$C$400,2,0))=TRUE,0,VLOOKUP(Журналисты!$B375,'15'!$B$2:$C$400,2,0))</f>
        <v>0</v>
      </c>
      <c r="I375" s="37">
        <f t="shared" si="21"/>
        <v>800000</v>
      </c>
      <c r="K375" s="39">
        <f t="shared" si="19"/>
        <v>1</v>
      </c>
      <c r="M375" s="38" t="str">
        <f t="shared" si="20"/>
        <v>elenka-666</v>
      </c>
    </row>
    <row r="376" spans="1:13" ht="15">
      <c r="A376" s="46">
        <f>COUNTIFS(B$3:B$1130,B376)</f>
        <v>1</v>
      </c>
      <c r="B376" s="34" t="s">
        <v>843</v>
      </c>
      <c r="C376" s="47">
        <f>IF(ISNA(VLOOKUP(Журналисты!$B376,'10'!$B$2:$C$400,2,0))=TRUE,0,VLOOKUP(Журналисты!$B376,'10'!$B$2:$C$400,2,0))</f>
        <v>0</v>
      </c>
      <c r="D376" s="47">
        <f>IF(ISNA(VLOOKUP(Журналисты!$B376,'11'!$B$2:$C$400,2,0))=TRUE,0,VLOOKUP(Журналисты!$B376,'11'!$B$2:$C$400,2,0))</f>
        <v>0</v>
      </c>
      <c r="E376" s="47">
        <f>IF(ISNA(VLOOKUP(Журналисты!$B376,'12'!$B$2:$C$400,2,0))=TRUE,0,VLOOKUP(Журналисты!$B376,'12'!$B$2:$C$400,2,0))</f>
        <v>0</v>
      </c>
      <c r="F376" s="47">
        <f>IF(ISNA(VLOOKUP(Журналисты!$B376,'13'!$B$2:$C$400,2,0))=TRUE,0,VLOOKUP(Журналисты!$B376,'13'!$B$2:$C$400,2,0))</f>
        <v>0</v>
      </c>
      <c r="G376" s="47">
        <f>IF(ISNA(VLOOKUP(Журналисты!$B376,'14'!$B$2:$C$400,2,0))=TRUE,0,VLOOKUP(Журналисты!$B376,'14'!$B$2:$C$400,2,0))</f>
        <v>700000</v>
      </c>
      <c r="H376" s="47">
        <f>IF(ISNA(VLOOKUP(Журналисты!$B376,'15'!$B$2:$C$400,2,0))=TRUE,0,VLOOKUP(Журналисты!$B376,'15'!$B$2:$C$400,2,0))</f>
        <v>0</v>
      </c>
      <c r="I376" s="37">
        <f t="shared" si="21"/>
        <v>700000</v>
      </c>
      <c r="K376" s="39">
        <f t="shared" si="19"/>
        <v>1</v>
      </c>
      <c r="M376" s="38" t="str">
        <f t="shared" si="20"/>
        <v>PeN</v>
      </c>
    </row>
    <row r="377" spans="1:13" ht="15">
      <c r="A377" s="46">
        <f>COUNTIFS(B$3:B$1130,B377)</f>
        <v>1</v>
      </c>
      <c r="B377" s="34" t="s">
        <v>644</v>
      </c>
      <c r="C377" s="47">
        <f>IF(ISNA(VLOOKUP(Журналисты!$B377,'10'!$B$2:$C$400,2,0))=TRUE,0,VLOOKUP(Журналисты!$B377,'10'!$B$2:$C$400,2,0))</f>
        <v>0</v>
      </c>
      <c r="D377" s="47">
        <f>IF(ISNA(VLOOKUP(Журналисты!$B377,'11'!$B$2:$C$400,2,0))=TRUE,0,VLOOKUP(Журналисты!$B377,'11'!$B$2:$C$400,2,0))</f>
        <v>0</v>
      </c>
      <c r="E377" s="47">
        <f>IF(ISNA(VLOOKUP(Журналисты!$B377,'12'!$B$2:$C$400,2,0))=TRUE,0,VLOOKUP(Журналисты!$B377,'12'!$B$2:$C$400,2,0))</f>
        <v>0</v>
      </c>
      <c r="F377" s="47">
        <f>IF(ISNA(VLOOKUP(Журналисты!$B377,'13'!$B$2:$C$400,2,0))=TRUE,0,VLOOKUP(Журналисты!$B377,'13'!$B$2:$C$400,2,0))</f>
        <v>5200000</v>
      </c>
      <c r="G377" s="47">
        <f>IF(ISNA(VLOOKUP(Журналисты!$B377,'14'!$B$2:$C$400,2,0))=TRUE,0,VLOOKUP(Журналисты!$B377,'14'!$B$2:$C$400,2,0))</f>
        <v>700000</v>
      </c>
      <c r="H377" s="47">
        <f>IF(ISNA(VLOOKUP(Журналисты!$B377,'15'!$B$2:$C$400,2,0))=TRUE,0,VLOOKUP(Журналисты!$B377,'15'!$B$2:$C$400,2,0))</f>
        <v>0</v>
      </c>
      <c r="I377" s="37">
        <f t="shared" si="21"/>
        <v>5900000</v>
      </c>
      <c r="K377" s="39">
        <f t="shared" si="19"/>
        <v>2</v>
      </c>
      <c r="M377" s="38" t="str">
        <f t="shared" si="20"/>
        <v>ambalenock</v>
      </c>
    </row>
    <row r="378" spans="1:13" ht="15">
      <c r="A378" s="46">
        <f>COUNTIFS(B$3:B$1130,B378)</f>
        <v>1</v>
      </c>
      <c r="B378" s="34" t="s">
        <v>844</v>
      </c>
      <c r="C378" s="47">
        <f>IF(ISNA(VLOOKUP(Журналисты!$B378,'10'!$B$2:$C$400,2,0))=TRUE,0,VLOOKUP(Журналисты!$B378,'10'!$B$2:$C$400,2,0))</f>
        <v>0</v>
      </c>
      <c r="D378" s="47">
        <f>IF(ISNA(VLOOKUP(Журналисты!$B378,'11'!$B$2:$C$400,2,0))=TRUE,0,VLOOKUP(Журналисты!$B378,'11'!$B$2:$C$400,2,0))</f>
        <v>0</v>
      </c>
      <c r="E378" s="47">
        <f>IF(ISNA(VLOOKUP(Журналисты!$B378,'12'!$B$2:$C$400,2,0))=TRUE,0,VLOOKUP(Журналисты!$B378,'12'!$B$2:$C$400,2,0))</f>
        <v>0</v>
      </c>
      <c r="F378" s="47">
        <f>IF(ISNA(VLOOKUP(Журналисты!$B378,'13'!$B$2:$C$400,2,0))=TRUE,0,VLOOKUP(Журналисты!$B378,'13'!$B$2:$C$400,2,0))</f>
        <v>0</v>
      </c>
      <c r="G378" s="47">
        <f>IF(ISNA(VLOOKUP(Журналисты!$B378,'14'!$B$2:$C$400,2,0))=TRUE,0,VLOOKUP(Журналисты!$B378,'14'!$B$2:$C$400,2,0))</f>
        <v>700000</v>
      </c>
      <c r="H378" s="47">
        <f>IF(ISNA(VLOOKUP(Журналисты!$B378,'15'!$B$2:$C$400,2,0))=TRUE,0,VLOOKUP(Журналисты!$B378,'15'!$B$2:$C$400,2,0))</f>
        <v>0</v>
      </c>
      <c r="I378" s="37">
        <f t="shared" si="21"/>
        <v>700000</v>
      </c>
      <c r="K378" s="39">
        <f t="shared" si="19"/>
        <v>1</v>
      </c>
      <c r="M378" s="38" t="str">
        <f t="shared" si="20"/>
        <v>URURU</v>
      </c>
    </row>
    <row r="379" spans="1:13" ht="15">
      <c r="A379" s="46">
        <f>COUNTIFS(B$3:B$1130,B379)</f>
        <v>1</v>
      </c>
      <c r="B379" s="34" t="s">
        <v>845</v>
      </c>
      <c r="C379" s="47">
        <f>IF(ISNA(VLOOKUP(Журналисты!$B379,'10'!$B$2:$C$400,2,0))=TRUE,0,VLOOKUP(Журналисты!$B379,'10'!$B$2:$C$400,2,0))</f>
        <v>0</v>
      </c>
      <c r="D379" s="47">
        <f>IF(ISNA(VLOOKUP(Журналисты!$B379,'11'!$B$2:$C$400,2,0))=TRUE,0,VLOOKUP(Журналисты!$B379,'11'!$B$2:$C$400,2,0))</f>
        <v>0</v>
      </c>
      <c r="E379" s="47">
        <f>IF(ISNA(VLOOKUP(Журналисты!$B379,'12'!$B$2:$C$400,2,0))=TRUE,0,VLOOKUP(Журналисты!$B379,'12'!$B$2:$C$400,2,0))</f>
        <v>0</v>
      </c>
      <c r="F379" s="47">
        <f>IF(ISNA(VLOOKUP(Журналисты!$B379,'13'!$B$2:$C$400,2,0))=TRUE,0,VLOOKUP(Журналисты!$B379,'13'!$B$2:$C$400,2,0))</f>
        <v>0</v>
      </c>
      <c r="G379" s="47">
        <f>IF(ISNA(VLOOKUP(Журналисты!$B379,'14'!$B$2:$C$400,2,0))=TRUE,0,VLOOKUP(Журналисты!$B379,'14'!$B$2:$C$400,2,0))</f>
        <v>700000</v>
      </c>
      <c r="H379" s="47">
        <f>IF(ISNA(VLOOKUP(Журналисты!$B379,'15'!$B$2:$C$400,2,0))=TRUE,0,VLOOKUP(Журналисты!$B379,'15'!$B$2:$C$400,2,0))</f>
        <v>0</v>
      </c>
      <c r="I379" s="37">
        <f t="shared" si="21"/>
        <v>700000</v>
      </c>
      <c r="K379" s="39">
        <f t="shared" si="19"/>
        <v>1</v>
      </c>
      <c r="M379" s="38" t="str">
        <f t="shared" si="20"/>
        <v>sepa</v>
      </c>
    </row>
    <row r="380" spans="1:13" ht="15">
      <c r="A380" s="46">
        <f>COUNTIFS(B$3:B$1130,B380)</f>
        <v>1</v>
      </c>
      <c r="B380" s="34" t="s">
        <v>846</v>
      </c>
      <c r="C380" s="47">
        <f>IF(ISNA(VLOOKUP(Журналисты!$B380,'10'!$B$2:$C$400,2,0))=TRUE,0,VLOOKUP(Журналисты!$B380,'10'!$B$2:$C$400,2,0))</f>
        <v>0</v>
      </c>
      <c r="D380" s="47">
        <f>IF(ISNA(VLOOKUP(Журналисты!$B380,'11'!$B$2:$C$400,2,0))=TRUE,0,VLOOKUP(Журналисты!$B380,'11'!$B$2:$C$400,2,0))</f>
        <v>0</v>
      </c>
      <c r="E380" s="47">
        <f>IF(ISNA(VLOOKUP(Журналисты!$B380,'12'!$B$2:$C$400,2,0))=TRUE,0,VLOOKUP(Журналисты!$B380,'12'!$B$2:$C$400,2,0))</f>
        <v>0</v>
      </c>
      <c r="F380" s="47">
        <f>IF(ISNA(VLOOKUP(Журналисты!$B380,'13'!$B$2:$C$400,2,0))=TRUE,0,VLOOKUP(Журналисты!$B380,'13'!$B$2:$C$400,2,0))</f>
        <v>0</v>
      </c>
      <c r="G380" s="47">
        <f>IF(ISNA(VLOOKUP(Журналисты!$B380,'14'!$B$2:$C$400,2,0))=TRUE,0,VLOOKUP(Журналисты!$B380,'14'!$B$2:$C$400,2,0))</f>
        <v>600000</v>
      </c>
      <c r="H380" s="47">
        <f>IF(ISNA(VLOOKUP(Журналисты!$B380,'15'!$B$2:$C$400,2,0))=TRUE,0,VLOOKUP(Журналисты!$B380,'15'!$B$2:$C$400,2,0))</f>
        <v>0</v>
      </c>
      <c r="I380" s="37">
        <f t="shared" si="21"/>
        <v>600000</v>
      </c>
      <c r="K380" s="39">
        <f t="shared" si="19"/>
        <v>1</v>
      </c>
      <c r="M380" s="38" t="str">
        <f t="shared" si="20"/>
        <v>Carnicero</v>
      </c>
    </row>
    <row r="381" spans="1:13" ht="15">
      <c r="A381" s="46">
        <f>COUNTIFS(B$3:B$1130,B381)</f>
        <v>1</v>
      </c>
      <c r="B381" s="34" t="s">
        <v>57</v>
      </c>
      <c r="C381" s="47">
        <f>IF(ISNA(VLOOKUP(Журналисты!$B381,'10'!$B$2:$C$400,2,0))=TRUE,0,VLOOKUP(Журналисты!$B381,'10'!$B$2:$C$400,2,0))</f>
        <v>35100000</v>
      </c>
      <c r="D381" s="47">
        <f>IF(ISNA(VLOOKUP(Журналисты!$B381,'11'!$B$2:$C$400,2,0))=TRUE,0,VLOOKUP(Журналисты!$B381,'11'!$B$2:$C$400,2,0))</f>
        <v>35100000</v>
      </c>
      <c r="E381" s="47">
        <f>IF(ISNA(VLOOKUP(Журналисты!$B381,'12'!$B$2:$C$400,2,0))=TRUE,0,VLOOKUP(Журналисты!$B381,'12'!$B$2:$C$400,2,0))</f>
        <v>48620000</v>
      </c>
      <c r="F381" s="47">
        <f>IF(ISNA(VLOOKUP(Журналисты!$B381,'13'!$B$2:$C$400,2,0))=TRUE,0,VLOOKUP(Журналисты!$B381,'13'!$B$2:$C$400,2,0))</f>
        <v>39400000</v>
      </c>
      <c r="G381" s="47">
        <f>IF(ISNA(VLOOKUP(Журналисты!$B381,'14'!$B$2:$C$400,2,0))=TRUE,0,VLOOKUP(Журналисты!$B381,'14'!$B$2:$C$400,2,0))</f>
        <v>600000</v>
      </c>
      <c r="H381" s="47">
        <f>IF(ISNA(VLOOKUP(Журналисты!$B381,'15'!$B$2:$C$400,2,0))=TRUE,0,VLOOKUP(Журналисты!$B381,'15'!$B$2:$C$400,2,0))</f>
        <v>0</v>
      </c>
      <c r="I381" s="37">
        <f t="shared" si="21"/>
        <v>158820000</v>
      </c>
      <c r="K381" s="39">
        <f t="shared" si="19"/>
        <v>5</v>
      </c>
      <c r="M381" s="38" t="str">
        <f t="shared" si="20"/>
        <v>Den-kondak</v>
      </c>
    </row>
    <row r="382" spans="1:13" ht="15">
      <c r="A382" s="46">
        <f>COUNTIFS(B$3:B$1130,B382)</f>
        <v>1</v>
      </c>
      <c r="B382" s="34" t="s">
        <v>847</v>
      </c>
      <c r="C382" s="47">
        <f>IF(ISNA(VLOOKUP(Журналисты!$B382,'10'!$B$2:$C$400,2,0))=TRUE,0,VLOOKUP(Журналисты!$B382,'10'!$B$2:$C$400,2,0))</f>
        <v>0</v>
      </c>
      <c r="D382" s="47">
        <f>IF(ISNA(VLOOKUP(Журналисты!$B382,'11'!$B$2:$C$400,2,0))=TRUE,0,VLOOKUP(Журналисты!$B382,'11'!$B$2:$C$400,2,0))</f>
        <v>0</v>
      </c>
      <c r="E382" s="47">
        <f>IF(ISNA(VLOOKUP(Журналисты!$B382,'12'!$B$2:$C$400,2,0))=TRUE,0,VLOOKUP(Журналисты!$B382,'12'!$B$2:$C$400,2,0))</f>
        <v>0</v>
      </c>
      <c r="F382" s="47">
        <f>IF(ISNA(VLOOKUP(Журналисты!$B382,'13'!$B$2:$C$400,2,0))=TRUE,0,VLOOKUP(Журналисты!$B382,'13'!$B$2:$C$400,2,0))</f>
        <v>0</v>
      </c>
      <c r="G382" s="47">
        <f>IF(ISNA(VLOOKUP(Журналисты!$B382,'14'!$B$2:$C$400,2,0))=TRUE,0,VLOOKUP(Журналисты!$B382,'14'!$B$2:$C$400,2,0))</f>
        <v>500000</v>
      </c>
      <c r="H382" s="47">
        <f>IF(ISNA(VLOOKUP(Журналисты!$B382,'15'!$B$2:$C$400,2,0))=TRUE,0,VLOOKUP(Журналисты!$B382,'15'!$B$2:$C$400,2,0))</f>
        <v>0</v>
      </c>
      <c r="I382" s="37">
        <f t="shared" si="21"/>
        <v>500000</v>
      </c>
      <c r="K382" s="39">
        <f t="shared" si="19"/>
        <v>1</v>
      </c>
      <c r="M382" s="38" t="str">
        <f t="shared" si="20"/>
        <v>Kront</v>
      </c>
    </row>
    <row r="383" spans="1:13" ht="15">
      <c r="A383" s="46">
        <f>COUNTIFS(B$3:B$1130,B383)</f>
        <v>1</v>
      </c>
      <c r="B383" s="34" t="s">
        <v>848</v>
      </c>
      <c r="C383" s="47">
        <f>IF(ISNA(VLOOKUP(Журналисты!$B383,'10'!$B$2:$C$400,2,0))=TRUE,0,VLOOKUP(Журналисты!$B383,'10'!$B$2:$C$400,2,0))</f>
        <v>0</v>
      </c>
      <c r="D383" s="47">
        <f>IF(ISNA(VLOOKUP(Журналисты!$B383,'11'!$B$2:$C$400,2,0))=TRUE,0,VLOOKUP(Журналисты!$B383,'11'!$B$2:$C$400,2,0))</f>
        <v>0</v>
      </c>
      <c r="E383" s="47">
        <f>IF(ISNA(VLOOKUP(Журналисты!$B383,'12'!$B$2:$C$400,2,0))=TRUE,0,VLOOKUP(Журналисты!$B383,'12'!$B$2:$C$400,2,0))</f>
        <v>0</v>
      </c>
      <c r="F383" s="47">
        <f>IF(ISNA(VLOOKUP(Журналисты!$B383,'13'!$B$2:$C$400,2,0))=TRUE,0,VLOOKUP(Журналисты!$B383,'13'!$B$2:$C$400,2,0))</f>
        <v>0</v>
      </c>
      <c r="G383" s="47">
        <f>IF(ISNA(VLOOKUP(Журналисты!$B383,'14'!$B$2:$C$400,2,0))=TRUE,0,VLOOKUP(Журналисты!$B383,'14'!$B$2:$C$400,2,0))</f>
        <v>500000</v>
      </c>
      <c r="H383" s="47">
        <f>IF(ISNA(VLOOKUP(Журналисты!$B383,'15'!$B$2:$C$400,2,0))=TRUE,0,VLOOKUP(Журналисты!$B383,'15'!$B$2:$C$400,2,0))</f>
        <v>0</v>
      </c>
      <c r="I383" s="37">
        <f aca="true" t="shared" si="22" ref="I383:I400">SUM(C383:H383)</f>
        <v>500000</v>
      </c>
      <c r="K383" s="39">
        <f t="shared" si="19"/>
        <v>1</v>
      </c>
      <c r="M383" s="38" t="str">
        <f t="shared" si="20"/>
        <v>Petrk</v>
      </c>
    </row>
    <row r="384" spans="1:13" ht="15">
      <c r="A384" s="46">
        <f>COUNTIFS(B$3:B$1130,B384)</f>
        <v>1</v>
      </c>
      <c r="B384" s="34" t="s">
        <v>849</v>
      </c>
      <c r="C384" s="47">
        <f>IF(ISNA(VLOOKUP(Журналисты!$B384,'10'!$B$2:$C$400,2,0))=TRUE,0,VLOOKUP(Журналисты!$B384,'10'!$B$2:$C$400,2,0))</f>
        <v>0</v>
      </c>
      <c r="D384" s="47">
        <f>IF(ISNA(VLOOKUP(Журналисты!$B384,'11'!$B$2:$C$400,2,0))=TRUE,0,VLOOKUP(Журналисты!$B384,'11'!$B$2:$C$400,2,0))</f>
        <v>0</v>
      </c>
      <c r="E384" s="47">
        <f>IF(ISNA(VLOOKUP(Журналисты!$B384,'12'!$B$2:$C$400,2,0))=TRUE,0,VLOOKUP(Журналисты!$B384,'12'!$B$2:$C$400,2,0))</f>
        <v>0</v>
      </c>
      <c r="F384" s="47">
        <f>IF(ISNA(VLOOKUP(Журналисты!$B384,'13'!$B$2:$C$400,2,0))=TRUE,0,VLOOKUP(Журналисты!$B384,'13'!$B$2:$C$400,2,0))</f>
        <v>0</v>
      </c>
      <c r="G384" s="47">
        <f>IF(ISNA(VLOOKUP(Журналисты!$B384,'14'!$B$2:$C$400,2,0))=TRUE,0,VLOOKUP(Журналисты!$B384,'14'!$B$2:$C$400,2,0))</f>
        <v>400000</v>
      </c>
      <c r="H384" s="47">
        <f>IF(ISNA(VLOOKUP(Журналисты!$B384,'15'!$B$2:$C$400,2,0))=TRUE,0,VLOOKUP(Журналисты!$B384,'15'!$B$2:$C$400,2,0))</f>
        <v>0</v>
      </c>
      <c r="I384" s="37">
        <f t="shared" si="22"/>
        <v>400000</v>
      </c>
      <c r="K384" s="39">
        <f t="shared" si="19"/>
        <v>1</v>
      </c>
      <c r="M384" s="38" t="str">
        <f t="shared" si="20"/>
        <v>VasAlexAn</v>
      </c>
    </row>
    <row r="385" spans="1:13" ht="15">
      <c r="A385" s="46">
        <f>COUNTIFS(B$3:B$1130,B385)</f>
        <v>1</v>
      </c>
      <c r="B385" s="34" t="s">
        <v>850</v>
      </c>
      <c r="C385" s="47">
        <f>IF(ISNA(VLOOKUP(Журналисты!$B385,'10'!$B$2:$C$400,2,0))=TRUE,0,VLOOKUP(Журналисты!$B385,'10'!$B$2:$C$400,2,0))</f>
        <v>0</v>
      </c>
      <c r="D385" s="47">
        <f>IF(ISNA(VLOOKUP(Журналисты!$B385,'11'!$B$2:$C$400,2,0))=TRUE,0,VLOOKUP(Журналисты!$B385,'11'!$B$2:$C$400,2,0))</f>
        <v>0</v>
      </c>
      <c r="E385" s="47">
        <f>IF(ISNA(VLOOKUP(Журналисты!$B385,'12'!$B$2:$C$400,2,0))=TRUE,0,VLOOKUP(Журналисты!$B385,'12'!$B$2:$C$400,2,0))</f>
        <v>0</v>
      </c>
      <c r="F385" s="47">
        <f>IF(ISNA(VLOOKUP(Журналисты!$B385,'13'!$B$2:$C$400,2,0))=TRUE,0,VLOOKUP(Журналисты!$B385,'13'!$B$2:$C$400,2,0))</f>
        <v>0</v>
      </c>
      <c r="G385" s="47">
        <f>IF(ISNA(VLOOKUP(Журналисты!$B385,'14'!$B$2:$C$400,2,0))=TRUE,0,VLOOKUP(Журналисты!$B385,'14'!$B$2:$C$400,2,0))</f>
        <v>400000</v>
      </c>
      <c r="H385" s="47">
        <f>IF(ISNA(VLOOKUP(Журналисты!$B385,'15'!$B$2:$C$400,2,0))=TRUE,0,VLOOKUP(Журналисты!$B385,'15'!$B$2:$C$400,2,0))</f>
        <v>0</v>
      </c>
      <c r="I385" s="37">
        <f t="shared" si="22"/>
        <v>400000</v>
      </c>
      <c r="K385" s="39">
        <f t="shared" si="19"/>
        <v>1</v>
      </c>
      <c r="M385" s="38" t="str">
        <f t="shared" si="20"/>
        <v>Layola</v>
      </c>
    </row>
    <row r="386" spans="1:13" ht="15">
      <c r="A386" s="46">
        <f>COUNTIFS(B$3:B$1130,B386)</f>
        <v>1</v>
      </c>
      <c r="B386" s="33" t="s">
        <v>450</v>
      </c>
      <c r="C386" s="47">
        <f>IF(ISNA(VLOOKUP(Журналисты!$B386,'10'!$B$2:$C$400,2,0))=TRUE,0,VLOOKUP(Журналисты!$B386,'10'!$B$2:$C$400,2,0))</f>
        <v>0</v>
      </c>
      <c r="D386" s="47">
        <f>IF(ISNA(VLOOKUP(Журналисты!$B386,'11'!$B$2:$C$400,2,0))=TRUE,0,VLOOKUP(Журналисты!$B386,'11'!$B$2:$C$400,2,0))</f>
        <v>0</v>
      </c>
      <c r="E386" s="47">
        <f>IF(ISNA(VLOOKUP(Журналисты!$B386,'12'!$B$2:$C$400,2,0))=TRUE,0,VLOOKUP(Журналисты!$B386,'12'!$B$2:$C$400,2,0))</f>
        <v>8100000</v>
      </c>
      <c r="F386" s="47">
        <f>IF(ISNA(VLOOKUP(Журналисты!$B386,'13'!$B$2:$C$400,2,0))=TRUE,0,VLOOKUP(Журналисты!$B386,'13'!$B$2:$C$400,2,0))</f>
        <v>91700000</v>
      </c>
      <c r="G386" s="47">
        <f>IF(ISNA(VLOOKUP(Журналисты!$B386,'14'!$B$2:$C$400,2,0))=TRUE,0,VLOOKUP(Журналисты!$B386,'14'!$B$2:$C$400,2,0))</f>
        <v>0</v>
      </c>
      <c r="H386" s="47">
        <f>IF(ISNA(VLOOKUP(Журналисты!$B386,'15'!$B$2:$C$400,2,0))=TRUE,0,VLOOKUP(Журналисты!$B386,'15'!$B$2:$C$400,2,0))</f>
        <v>0</v>
      </c>
      <c r="I386" s="37">
        <f t="shared" si="22"/>
        <v>99800000</v>
      </c>
      <c r="K386" s="39">
        <f t="shared" si="19"/>
        <v>2</v>
      </c>
      <c r="M386" s="38" t="str">
        <f t="shared" si="20"/>
        <v>Grootverst</v>
      </c>
    </row>
    <row r="387" spans="1:13" ht="15">
      <c r="A387" s="46">
        <f>COUNTIFS(B$3:B$1130,B387)</f>
        <v>1</v>
      </c>
      <c r="B387" s="33" t="s">
        <v>363</v>
      </c>
      <c r="C387" s="47">
        <f>IF(ISNA(VLOOKUP(Журналисты!$B387,'10'!$B$2:$C$400,2,0))=TRUE,0,VLOOKUP(Журналисты!$B387,'10'!$B$2:$C$400,2,0))</f>
        <v>0</v>
      </c>
      <c r="D387" s="47">
        <f>IF(ISNA(VLOOKUP(Журналисты!$B387,'11'!$B$2:$C$400,2,0))=TRUE,0,VLOOKUP(Журналисты!$B387,'11'!$B$2:$C$400,2,0))</f>
        <v>0</v>
      </c>
      <c r="E387" s="47">
        <f>IF(ISNA(VLOOKUP(Журналисты!$B387,'12'!$B$2:$C$400,2,0))=TRUE,0,VLOOKUP(Журналисты!$B387,'12'!$B$2:$C$400,2,0))</f>
        <v>40100000</v>
      </c>
      <c r="F387" s="47">
        <f>IF(ISNA(VLOOKUP(Журналисты!$B387,'13'!$B$2:$C$400,2,0))=TRUE,0,VLOOKUP(Журналисты!$B387,'13'!$B$2:$C$400,2,0))</f>
        <v>86300000</v>
      </c>
      <c r="G387" s="47">
        <f>IF(ISNA(VLOOKUP(Журналисты!$B387,'14'!$B$2:$C$400,2,0))=TRUE,0,VLOOKUP(Журналисты!$B387,'14'!$B$2:$C$400,2,0))</f>
        <v>0</v>
      </c>
      <c r="H387" s="47">
        <f>IF(ISNA(VLOOKUP(Журналисты!$B387,'15'!$B$2:$C$400,2,0))=TRUE,0,VLOOKUP(Журналисты!$B387,'15'!$B$2:$C$400,2,0))</f>
        <v>0</v>
      </c>
      <c r="I387" s="37">
        <f t="shared" si="22"/>
        <v>126400000</v>
      </c>
      <c r="K387" s="39">
        <f aca="true" t="shared" si="23" ref="K387:K450">COUNTIFS(C387:H387,"&gt;0")</f>
        <v>2</v>
      </c>
      <c r="M387" s="38" t="str">
        <f aca="true" t="shared" si="24" ref="M387:M450">B387</f>
        <v>DeFrager</v>
      </c>
    </row>
    <row r="388" spans="1:13" ht="15">
      <c r="A388" s="46">
        <f>COUNTIFS(B$3:B$1130,B388)</f>
        <v>1</v>
      </c>
      <c r="B388" s="33" t="s">
        <v>570</v>
      </c>
      <c r="C388" s="47">
        <f>IF(ISNA(VLOOKUP(Журналисты!$B388,'10'!$B$2:$C$400,2,0))=TRUE,0,VLOOKUP(Журналисты!$B388,'10'!$B$2:$C$400,2,0))</f>
        <v>0</v>
      </c>
      <c r="D388" s="47">
        <f>IF(ISNA(VLOOKUP(Журналисты!$B388,'11'!$B$2:$C$400,2,0))=TRUE,0,VLOOKUP(Журналисты!$B388,'11'!$B$2:$C$400,2,0))</f>
        <v>0</v>
      </c>
      <c r="E388" s="47">
        <f>IF(ISNA(VLOOKUP(Журналисты!$B388,'12'!$B$2:$C$400,2,0))=TRUE,0,VLOOKUP(Журналисты!$B388,'12'!$B$2:$C$400,2,0))</f>
        <v>0</v>
      </c>
      <c r="F388" s="47">
        <f>IF(ISNA(VLOOKUP(Журналисты!$B388,'13'!$B$2:$C$400,2,0))=TRUE,0,VLOOKUP(Журналисты!$B388,'13'!$B$2:$C$400,2,0))</f>
        <v>68500000</v>
      </c>
      <c r="G388" s="47">
        <f>IF(ISNA(VLOOKUP(Журналисты!$B388,'14'!$B$2:$C$400,2,0))=TRUE,0,VLOOKUP(Журналисты!$B388,'14'!$B$2:$C$400,2,0))</f>
        <v>0</v>
      </c>
      <c r="H388" s="47">
        <f>IF(ISNA(VLOOKUP(Журналисты!$B388,'15'!$B$2:$C$400,2,0))=TRUE,0,VLOOKUP(Журналисты!$B388,'15'!$B$2:$C$400,2,0))</f>
        <v>0</v>
      </c>
      <c r="I388" s="37">
        <f t="shared" si="22"/>
        <v>68500000</v>
      </c>
      <c r="K388" s="39">
        <f t="shared" si="23"/>
        <v>1</v>
      </c>
      <c r="M388" s="38" t="str">
        <f t="shared" si="24"/>
        <v>yaros_love</v>
      </c>
    </row>
    <row r="389" spans="1:13" ht="15">
      <c r="A389" s="46">
        <f>COUNTIFS(B$3:B$1130,B389)</f>
        <v>1</v>
      </c>
      <c r="B389" s="33" t="s">
        <v>571</v>
      </c>
      <c r="C389" s="47">
        <f>IF(ISNA(VLOOKUP(Журналисты!$B389,'10'!$B$2:$C$400,2,0))=TRUE,0,VLOOKUP(Журналисты!$B389,'10'!$B$2:$C$400,2,0))</f>
        <v>0</v>
      </c>
      <c r="D389" s="47">
        <f>IF(ISNA(VLOOKUP(Журналисты!$B389,'11'!$B$2:$C$400,2,0))=TRUE,0,VLOOKUP(Журналисты!$B389,'11'!$B$2:$C$400,2,0))</f>
        <v>0</v>
      </c>
      <c r="E389" s="47">
        <f>IF(ISNA(VLOOKUP(Журналисты!$B389,'12'!$B$2:$C$400,2,0))=TRUE,0,VLOOKUP(Журналисты!$B389,'12'!$B$2:$C$400,2,0))</f>
        <v>0</v>
      </c>
      <c r="F389" s="47">
        <f>IF(ISNA(VLOOKUP(Журналисты!$B389,'13'!$B$2:$C$400,2,0))=TRUE,0,VLOOKUP(Журналисты!$B389,'13'!$B$2:$C$400,2,0))</f>
        <v>65000000</v>
      </c>
      <c r="G389" s="47">
        <f>IF(ISNA(VLOOKUP(Журналисты!$B389,'14'!$B$2:$C$400,2,0))=TRUE,0,VLOOKUP(Журналисты!$B389,'14'!$B$2:$C$400,2,0))</f>
        <v>0</v>
      </c>
      <c r="H389" s="47">
        <f>IF(ISNA(VLOOKUP(Журналисты!$B389,'15'!$B$2:$C$400,2,0))=TRUE,0,VLOOKUP(Журналисты!$B389,'15'!$B$2:$C$400,2,0))</f>
        <v>0</v>
      </c>
      <c r="I389" s="37">
        <f t="shared" si="22"/>
        <v>65000000</v>
      </c>
      <c r="K389" s="39">
        <f t="shared" si="23"/>
        <v>1</v>
      </c>
      <c r="M389" s="38" t="str">
        <f t="shared" si="24"/>
        <v>Berkut2005</v>
      </c>
    </row>
    <row r="390" spans="1:13" ht="15">
      <c r="A390" s="46">
        <f>COUNTIFS(B$3:B$1130,B390)</f>
        <v>1</v>
      </c>
      <c r="B390" s="33" t="s">
        <v>12</v>
      </c>
      <c r="C390" s="47">
        <f>IF(ISNA(VLOOKUP(Журналисты!$B390,'10'!$B$2:$C$400,2,0))=TRUE,0,VLOOKUP(Журналисты!$B390,'10'!$B$2:$C$400,2,0))</f>
        <v>50000000</v>
      </c>
      <c r="D390" s="47">
        <f>IF(ISNA(VLOOKUP(Журналисты!$B390,'11'!$B$2:$C$400,2,0))=TRUE,0,VLOOKUP(Журналисты!$B390,'11'!$B$2:$C$400,2,0))</f>
        <v>50000000</v>
      </c>
      <c r="E390" s="47">
        <f>IF(ISNA(VLOOKUP(Журналисты!$B390,'12'!$B$2:$C$400,2,0))=TRUE,0,VLOOKUP(Журналисты!$B390,'12'!$B$2:$C$400,2,0))</f>
        <v>8400000</v>
      </c>
      <c r="F390" s="47">
        <f>IF(ISNA(VLOOKUP(Журналисты!$B390,'13'!$B$2:$C$400,2,0))=TRUE,0,VLOOKUP(Журналисты!$B390,'13'!$B$2:$C$400,2,0))</f>
        <v>55800000</v>
      </c>
      <c r="G390" s="47">
        <f>IF(ISNA(VLOOKUP(Журналисты!$B390,'14'!$B$2:$C$400,2,0))=TRUE,0,VLOOKUP(Журналисты!$B390,'14'!$B$2:$C$400,2,0))</f>
        <v>0</v>
      </c>
      <c r="H390" s="47">
        <f>IF(ISNA(VLOOKUP(Журналисты!$B390,'15'!$B$2:$C$400,2,0))=TRUE,0,VLOOKUP(Журналисты!$B390,'15'!$B$2:$C$400,2,0))</f>
        <v>0</v>
      </c>
      <c r="I390" s="37">
        <f t="shared" si="22"/>
        <v>164200000</v>
      </c>
      <c r="K390" s="39">
        <f t="shared" si="23"/>
        <v>4</v>
      </c>
      <c r="M390" s="38" t="str">
        <f t="shared" si="24"/>
        <v>Vecchiardo</v>
      </c>
    </row>
    <row r="391" spans="1:13" ht="15">
      <c r="A391" s="46">
        <f>COUNTIFS(B$3:B$1130,B391)</f>
        <v>1</v>
      </c>
      <c r="B391" s="33" t="s">
        <v>572</v>
      </c>
      <c r="C391" s="47">
        <f>IF(ISNA(VLOOKUP(Журналисты!$B391,'10'!$B$2:$C$400,2,0))=TRUE,0,VLOOKUP(Журналисты!$B391,'10'!$B$2:$C$400,2,0))</f>
        <v>0</v>
      </c>
      <c r="D391" s="47">
        <f>IF(ISNA(VLOOKUP(Журналисты!$B391,'11'!$B$2:$C$400,2,0))=TRUE,0,VLOOKUP(Журналисты!$B391,'11'!$B$2:$C$400,2,0))</f>
        <v>0</v>
      </c>
      <c r="E391" s="47">
        <f>IF(ISNA(VLOOKUP(Журналисты!$B391,'12'!$B$2:$C$400,2,0))=TRUE,0,VLOOKUP(Журналисты!$B391,'12'!$B$2:$C$400,2,0))</f>
        <v>0</v>
      </c>
      <c r="F391" s="47">
        <f>IF(ISNA(VLOOKUP(Журналисты!$B391,'13'!$B$2:$C$400,2,0))=TRUE,0,VLOOKUP(Журналисты!$B391,'13'!$B$2:$C$400,2,0))</f>
        <v>53700000</v>
      </c>
      <c r="G391" s="47">
        <f>IF(ISNA(VLOOKUP(Журналисты!$B391,'14'!$B$2:$C$400,2,0))=TRUE,0,VLOOKUP(Журналисты!$B391,'14'!$B$2:$C$400,2,0))</f>
        <v>0</v>
      </c>
      <c r="H391" s="47">
        <f>IF(ISNA(VLOOKUP(Журналисты!$B391,'15'!$B$2:$C$400,2,0))=TRUE,0,VLOOKUP(Журналисты!$B391,'15'!$B$2:$C$400,2,0))</f>
        <v>0</v>
      </c>
      <c r="I391" s="37">
        <f t="shared" si="22"/>
        <v>53700000</v>
      </c>
      <c r="K391" s="39">
        <f t="shared" si="23"/>
        <v>1</v>
      </c>
      <c r="M391" s="38" t="str">
        <f t="shared" si="24"/>
        <v>mel-spb</v>
      </c>
    </row>
    <row r="392" spans="1:13" ht="15">
      <c r="A392" s="46">
        <f>COUNTIFS(B$3:B$1130,B392)</f>
        <v>1</v>
      </c>
      <c r="B392" s="33" t="s">
        <v>353</v>
      </c>
      <c r="C392" s="47">
        <f>IF(ISNA(VLOOKUP(Журналисты!$B392,'10'!$B$2:$C$400,2,0))=TRUE,0,VLOOKUP(Журналисты!$B392,'10'!$B$2:$C$400,2,0))</f>
        <v>0</v>
      </c>
      <c r="D392" s="47">
        <f>IF(ISNA(VLOOKUP(Журналисты!$B392,'11'!$B$2:$C$400,2,0))=TRUE,0,VLOOKUP(Журналисты!$B392,'11'!$B$2:$C$400,2,0))</f>
        <v>0</v>
      </c>
      <c r="E392" s="47">
        <f>IF(ISNA(VLOOKUP(Журналисты!$B392,'12'!$B$2:$C$400,2,0))=TRUE,0,VLOOKUP(Журналисты!$B392,'12'!$B$2:$C$400,2,0))</f>
        <v>51600000</v>
      </c>
      <c r="F392" s="47">
        <f>IF(ISNA(VLOOKUP(Журналисты!$B392,'13'!$B$2:$C$400,2,0))=TRUE,0,VLOOKUP(Журналисты!$B392,'13'!$B$2:$C$400,2,0))</f>
        <v>53400000</v>
      </c>
      <c r="G392" s="47">
        <f>IF(ISNA(VLOOKUP(Журналисты!$B392,'14'!$B$2:$C$400,2,0))=TRUE,0,VLOOKUP(Журналисты!$B392,'14'!$B$2:$C$400,2,0))</f>
        <v>0</v>
      </c>
      <c r="H392" s="47">
        <f>IF(ISNA(VLOOKUP(Журналисты!$B392,'15'!$B$2:$C$400,2,0))=TRUE,0,VLOOKUP(Журналисты!$B392,'15'!$B$2:$C$400,2,0))</f>
        <v>0</v>
      </c>
      <c r="I392" s="37">
        <f t="shared" si="22"/>
        <v>105000000</v>
      </c>
      <c r="K392" s="39">
        <f t="shared" si="23"/>
        <v>2</v>
      </c>
      <c r="M392" s="38" t="str">
        <f t="shared" si="24"/>
        <v>zheka-prok</v>
      </c>
    </row>
    <row r="393" spans="1:13" ht="15">
      <c r="A393" s="46">
        <f>COUNTIFS(B$3:B$1130,B393)</f>
        <v>1</v>
      </c>
      <c r="B393" s="33" t="s">
        <v>399</v>
      </c>
      <c r="C393" s="47">
        <f>IF(ISNA(VLOOKUP(Журналисты!$B393,'10'!$B$2:$C$400,2,0))=TRUE,0,VLOOKUP(Журналисты!$B393,'10'!$B$2:$C$400,2,0))</f>
        <v>0</v>
      </c>
      <c r="D393" s="47">
        <f>IF(ISNA(VLOOKUP(Журналисты!$B393,'11'!$B$2:$C$400,2,0))=TRUE,0,VLOOKUP(Журналисты!$B393,'11'!$B$2:$C$400,2,0))</f>
        <v>0</v>
      </c>
      <c r="E393" s="47">
        <f>IF(ISNA(VLOOKUP(Журналисты!$B393,'12'!$B$2:$C$400,2,0))=TRUE,0,VLOOKUP(Журналисты!$B393,'12'!$B$2:$C$400,2,0))</f>
        <v>17200000</v>
      </c>
      <c r="F393" s="47">
        <f>IF(ISNA(VLOOKUP(Журналисты!$B393,'13'!$B$2:$C$400,2,0))=TRUE,0,VLOOKUP(Журналисты!$B393,'13'!$B$2:$C$400,2,0))</f>
        <v>44200000</v>
      </c>
      <c r="G393" s="47">
        <f>IF(ISNA(VLOOKUP(Журналисты!$B393,'14'!$B$2:$C$400,2,0))=TRUE,0,VLOOKUP(Журналисты!$B393,'14'!$B$2:$C$400,2,0))</f>
        <v>0</v>
      </c>
      <c r="H393" s="47">
        <f>IF(ISNA(VLOOKUP(Журналисты!$B393,'15'!$B$2:$C$400,2,0))=TRUE,0,VLOOKUP(Журналисты!$B393,'15'!$B$2:$C$400,2,0))</f>
        <v>0</v>
      </c>
      <c r="I393" s="37">
        <f t="shared" si="22"/>
        <v>61400000</v>
      </c>
      <c r="K393" s="39">
        <f t="shared" si="23"/>
        <v>2</v>
      </c>
      <c r="M393" s="38" t="str">
        <f t="shared" si="24"/>
        <v>Удимон</v>
      </c>
    </row>
    <row r="394" spans="1:13" ht="15">
      <c r="A394" s="46">
        <f>COUNTIFS(B$3:B$1130,B394)</f>
        <v>1</v>
      </c>
      <c r="B394" s="33" t="s">
        <v>580</v>
      </c>
      <c r="C394" s="47">
        <f>IF(ISNA(VLOOKUP(Журналисты!$B394,'10'!$B$2:$C$400,2,0))=TRUE,0,VLOOKUP(Журналисты!$B394,'10'!$B$2:$C$400,2,0))</f>
        <v>0</v>
      </c>
      <c r="D394" s="47">
        <f>IF(ISNA(VLOOKUP(Журналисты!$B394,'11'!$B$2:$C$400,2,0))=TRUE,0,VLOOKUP(Журналисты!$B394,'11'!$B$2:$C$400,2,0))</f>
        <v>0</v>
      </c>
      <c r="E394" s="47">
        <f>IF(ISNA(VLOOKUP(Журналисты!$B394,'12'!$B$2:$C$400,2,0))=TRUE,0,VLOOKUP(Журналисты!$B394,'12'!$B$2:$C$400,2,0))</f>
        <v>0</v>
      </c>
      <c r="F394" s="47">
        <f>IF(ISNA(VLOOKUP(Журналисты!$B394,'13'!$B$2:$C$400,2,0))=TRUE,0,VLOOKUP(Журналисты!$B394,'13'!$B$2:$C$400,2,0))</f>
        <v>35100000</v>
      </c>
      <c r="G394" s="47">
        <f>IF(ISNA(VLOOKUP(Журналисты!$B394,'14'!$B$2:$C$400,2,0))=TRUE,0,VLOOKUP(Журналисты!$B394,'14'!$B$2:$C$400,2,0))</f>
        <v>0</v>
      </c>
      <c r="H394" s="47">
        <f>IF(ISNA(VLOOKUP(Журналисты!$B394,'15'!$B$2:$C$400,2,0))=TRUE,0,VLOOKUP(Журналисты!$B394,'15'!$B$2:$C$400,2,0))</f>
        <v>0</v>
      </c>
      <c r="I394" s="37">
        <f t="shared" si="22"/>
        <v>35100000</v>
      </c>
      <c r="K394" s="39">
        <f t="shared" si="23"/>
        <v>1</v>
      </c>
      <c r="M394" s="38" t="str">
        <f t="shared" si="24"/>
        <v>Nando_87</v>
      </c>
    </row>
    <row r="395" spans="1:13" ht="15">
      <c r="A395" s="46">
        <f>COUNTIFS(B$3:B$1130,B395)</f>
        <v>1</v>
      </c>
      <c r="B395" s="33" t="s">
        <v>385</v>
      </c>
      <c r="C395" s="47">
        <f>IF(ISNA(VLOOKUP(Журналисты!$B395,'10'!$B$2:$C$400,2,0))=TRUE,0,VLOOKUP(Журналисты!$B395,'10'!$B$2:$C$400,2,0))</f>
        <v>0</v>
      </c>
      <c r="D395" s="47">
        <f>IF(ISNA(VLOOKUP(Журналисты!$B395,'11'!$B$2:$C$400,2,0))=TRUE,0,VLOOKUP(Журналисты!$B395,'11'!$B$2:$C$400,2,0))</f>
        <v>0</v>
      </c>
      <c r="E395" s="47">
        <f>IF(ISNA(VLOOKUP(Журналисты!$B395,'12'!$B$2:$C$400,2,0))=TRUE,0,VLOOKUP(Журналисты!$B395,'12'!$B$2:$C$400,2,0))</f>
        <v>20400000</v>
      </c>
      <c r="F395" s="47">
        <f>IF(ISNA(VLOOKUP(Журналисты!$B395,'13'!$B$2:$C$400,2,0))=TRUE,0,VLOOKUP(Журналисты!$B395,'13'!$B$2:$C$400,2,0))</f>
        <v>34500000</v>
      </c>
      <c r="G395" s="47">
        <f>IF(ISNA(VLOOKUP(Журналисты!$B395,'14'!$B$2:$C$400,2,0))=TRUE,0,VLOOKUP(Журналисты!$B395,'14'!$B$2:$C$400,2,0))</f>
        <v>0</v>
      </c>
      <c r="H395" s="47">
        <f>IF(ISNA(VLOOKUP(Журналисты!$B395,'15'!$B$2:$C$400,2,0))=TRUE,0,VLOOKUP(Журналисты!$B395,'15'!$B$2:$C$400,2,0))</f>
        <v>0</v>
      </c>
      <c r="I395" s="37">
        <f t="shared" si="22"/>
        <v>54900000</v>
      </c>
      <c r="K395" s="39">
        <f t="shared" si="23"/>
        <v>2</v>
      </c>
      <c r="M395" s="38" t="str">
        <f t="shared" si="24"/>
        <v>Silencebehind</v>
      </c>
    </row>
    <row r="396" spans="1:13" ht="15">
      <c r="A396" s="46">
        <f>COUNTIFS(B$3:B$1130,B396)</f>
        <v>1</v>
      </c>
      <c r="B396" s="33" t="s">
        <v>527</v>
      </c>
      <c r="C396" s="47">
        <f>IF(ISNA(VLOOKUP(Журналисты!$B396,'10'!$B$2:$C$400,2,0))=TRUE,0,VLOOKUP(Журналисты!$B396,'10'!$B$2:$C$400,2,0))</f>
        <v>0</v>
      </c>
      <c r="D396" s="47">
        <f>IF(ISNA(VLOOKUP(Журналисты!$B396,'11'!$B$2:$C$400,2,0))=TRUE,0,VLOOKUP(Журналисты!$B396,'11'!$B$2:$C$400,2,0))</f>
        <v>0</v>
      </c>
      <c r="E396" s="47">
        <f>IF(ISNA(VLOOKUP(Журналисты!$B396,'12'!$B$2:$C$400,2,0))=TRUE,0,VLOOKUP(Журналисты!$B396,'12'!$B$2:$C$400,2,0))</f>
        <v>1800000</v>
      </c>
      <c r="F396" s="47">
        <f>IF(ISNA(VLOOKUP(Журналисты!$B396,'13'!$B$2:$C$400,2,0))=TRUE,0,VLOOKUP(Журналисты!$B396,'13'!$B$2:$C$400,2,0))</f>
        <v>31900000</v>
      </c>
      <c r="G396" s="47">
        <f>IF(ISNA(VLOOKUP(Журналисты!$B396,'14'!$B$2:$C$400,2,0))=TRUE,0,VLOOKUP(Журналисты!$B396,'14'!$B$2:$C$400,2,0))</f>
        <v>0</v>
      </c>
      <c r="H396" s="47">
        <f>IF(ISNA(VLOOKUP(Журналисты!$B396,'15'!$B$2:$C$400,2,0))=TRUE,0,VLOOKUP(Журналисты!$B396,'15'!$B$2:$C$400,2,0))</f>
        <v>0</v>
      </c>
      <c r="I396" s="37">
        <f t="shared" si="22"/>
        <v>33700000</v>
      </c>
      <c r="K396" s="39">
        <f t="shared" si="23"/>
        <v>2</v>
      </c>
      <c r="M396" s="38" t="str">
        <f t="shared" si="24"/>
        <v>Астра ФК</v>
      </c>
    </row>
    <row r="397" spans="1:13" ht="15">
      <c r="A397" s="46">
        <f>COUNTIFS(B$3:B$1130,B397)</f>
        <v>1</v>
      </c>
      <c r="B397" s="33" t="s">
        <v>51</v>
      </c>
      <c r="C397" s="47">
        <f>IF(ISNA(VLOOKUP(Журналисты!$B397,'10'!$B$2:$C$400,2,0))=TRUE,0,VLOOKUP(Журналисты!$B397,'10'!$B$2:$C$400,2,0))</f>
        <v>38400000</v>
      </c>
      <c r="D397" s="47">
        <f>IF(ISNA(VLOOKUP(Журналисты!$B397,'11'!$B$2:$C$400,2,0))=TRUE,0,VLOOKUP(Журналисты!$B397,'11'!$B$2:$C$400,2,0))</f>
        <v>38400000</v>
      </c>
      <c r="E397" s="47">
        <f>IF(ISNA(VLOOKUP(Журналисты!$B397,'12'!$B$2:$C$400,2,0))=TRUE,0,VLOOKUP(Журналисты!$B397,'12'!$B$2:$C$400,2,0))</f>
        <v>0</v>
      </c>
      <c r="F397" s="47">
        <f>IF(ISNA(VLOOKUP(Журналисты!$B397,'13'!$B$2:$C$400,2,0))=TRUE,0,VLOOKUP(Журналисты!$B397,'13'!$B$2:$C$400,2,0))</f>
        <v>30400000</v>
      </c>
      <c r="G397" s="47">
        <f>IF(ISNA(VLOOKUP(Журналисты!$B397,'14'!$B$2:$C$400,2,0))=TRUE,0,VLOOKUP(Журналисты!$B397,'14'!$B$2:$C$400,2,0))</f>
        <v>0</v>
      </c>
      <c r="H397" s="47">
        <f>IF(ISNA(VLOOKUP(Журналисты!$B397,'15'!$B$2:$C$400,2,0))=TRUE,0,VLOOKUP(Журналисты!$B397,'15'!$B$2:$C$400,2,0))</f>
        <v>0</v>
      </c>
      <c r="I397" s="37">
        <f t="shared" si="22"/>
        <v>107200000</v>
      </c>
      <c r="K397" s="39">
        <f t="shared" si="23"/>
        <v>3</v>
      </c>
      <c r="M397" s="38" t="str">
        <f t="shared" si="24"/>
        <v>Beatloff</v>
      </c>
    </row>
    <row r="398" spans="1:13" ht="15">
      <c r="A398" s="46">
        <f>COUNTIFS(B$3:B$1130,B398)</f>
        <v>1</v>
      </c>
      <c r="B398" s="33" t="s">
        <v>583</v>
      </c>
      <c r="C398" s="47">
        <f>IF(ISNA(VLOOKUP(Журналисты!$B398,'10'!$B$2:$C$400,2,0))=TRUE,0,VLOOKUP(Журналисты!$B398,'10'!$B$2:$C$400,2,0))</f>
        <v>0</v>
      </c>
      <c r="D398" s="47">
        <f>IF(ISNA(VLOOKUP(Журналисты!$B398,'11'!$B$2:$C$400,2,0))=TRUE,0,VLOOKUP(Журналисты!$B398,'11'!$B$2:$C$400,2,0))</f>
        <v>0</v>
      </c>
      <c r="E398" s="47">
        <f>IF(ISNA(VLOOKUP(Журналисты!$B398,'12'!$B$2:$C$400,2,0))=TRUE,0,VLOOKUP(Журналисты!$B398,'12'!$B$2:$C$400,2,0))</f>
        <v>0</v>
      </c>
      <c r="F398" s="47">
        <f>IF(ISNA(VLOOKUP(Журналисты!$B398,'13'!$B$2:$C$400,2,0))=TRUE,0,VLOOKUP(Журналисты!$B398,'13'!$B$2:$C$400,2,0))</f>
        <v>29700000</v>
      </c>
      <c r="G398" s="47">
        <f>IF(ISNA(VLOOKUP(Журналисты!$B398,'14'!$B$2:$C$400,2,0))=TRUE,0,VLOOKUP(Журналисты!$B398,'14'!$B$2:$C$400,2,0))</f>
        <v>0</v>
      </c>
      <c r="H398" s="47">
        <f>IF(ISNA(VLOOKUP(Журналисты!$B398,'15'!$B$2:$C$400,2,0))=TRUE,0,VLOOKUP(Журналисты!$B398,'15'!$B$2:$C$400,2,0))</f>
        <v>0</v>
      </c>
      <c r="I398" s="37">
        <f t="shared" si="22"/>
        <v>29700000</v>
      </c>
      <c r="K398" s="39">
        <f t="shared" si="23"/>
        <v>1</v>
      </c>
      <c r="M398" s="38" t="str">
        <f t="shared" si="24"/>
        <v>Дровосеки</v>
      </c>
    </row>
    <row r="399" spans="1:13" ht="15">
      <c r="A399" s="46">
        <f>COUNTIFS(B$3:B$1130,B399)</f>
        <v>1</v>
      </c>
      <c r="B399" s="33" t="s">
        <v>6</v>
      </c>
      <c r="C399" s="47">
        <f>IF(ISNA(VLOOKUP(Журналисты!$B399,'10'!$B$2:$C$400,2,0))=TRUE,0,VLOOKUP(Журналисты!$B399,'10'!$B$2:$C$400,2,0))</f>
        <v>53200000</v>
      </c>
      <c r="D399" s="47">
        <f>IF(ISNA(VLOOKUP(Журналисты!$B399,'11'!$B$2:$C$400,2,0))=TRUE,0,VLOOKUP(Журналисты!$B399,'11'!$B$2:$C$400,2,0))</f>
        <v>43200000</v>
      </c>
      <c r="E399" s="47">
        <f>IF(ISNA(VLOOKUP(Журналисты!$B399,'12'!$B$2:$C$400,2,0))=TRUE,0,VLOOKUP(Журналисты!$B399,'12'!$B$2:$C$400,2,0))</f>
        <v>14300000</v>
      </c>
      <c r="F399" s="47">
        <f>IF(ISNA(VLOOKUP(Журналисты!$B399,'13'!$B$2:$C$400,2,0))=TRUE,0,VLOOKUP(Журналисты!$B399,'13'!$B$2:$C$400,2,0))</f>
        <v>28600000</v>
      </c>
      <c r="G399" s="47">
        <f>IF(ISNA(VLOOKUP(Журналисты!$B399,'14'!$B$2:$C$400,2,0))=TRUE,0,VLOOKUP(Журналисты!$B399,'14'!$B$2:$C$400,2,0))</f>
        <v>0</v>
      </c>
      <c r="H399" s="47">
        <f>IF(ISNA(VLOOKUP(Журналисты!$B399,'15'!$B$2:$C$400,2,0))=TRUE,0,VLOOKUP(Журналисты!$B399,'15'!$B$2:$C$400,2,0))</f>
        <v>0</v>
      </c>
      <c r="I399" s="37">
        <f t="shared" si="22"/>
        <v>139300000</v>
      </c>
      <c r="K399" s="39">
        <f t="shared" si="23"/>
        <v>4</v>
      </c>
      <c r="M399" s="38" t="str">
        <f t="shared" si="24"/>
        <v>Olgerd</v>
      </c>
    </row>
    <row r="400" spans="1:13" ht="15">
      <c r="A400" s="46">
        <f>COUNTIFS(B$3:B$1130,B400)</f>
        <v>1</v>
      </c>
      <c r="B400" s="33" t="s">
        <v>584</v>
      </c>
      <c r="C400" s="47">
        <f>IF(ISNA(VLOOKUP(Журналисты!$B400,'10'!$B$2:$C$400,2,0))=TRUE,0,VLOOKUP(Журналисты!$B400,'10'!$B$2:$C$400,2,0))</f>
        <v>0</v>
      </c>
      <c r="D400" s="47">
        <f>IF(ISNA(VLOOKUP(Журналисты!$B400,'11'!$B$2:$C$400,2,0))=TRUE,0,VLOOKUP(Журналисты!$B400,'11'!$B$2:$C$400,2,0))</f>
        <v>0</v>
      </c>
      <c r="E400" s="47">
        <f>IF(ISNA(VLOOKUP(Журналисты!$B400,'12'!$B$2:$C$400,2,0))=TRUE,0,VLOOKUP(Журналисты!$B400,'12'!$B$2:$C$400,2,0))</f>
        <v>0</v>
      </c>
      <c r="F400" s="47">
        <f>IF(ISNA(VLOOKUP(Журналисты!$B400,'13'!$B$2:$C$400,2,0))=TRUE,0,VLOOKUP(Журналисты!$B400,'13'!$B$2:$C$400,2,0))</f>
        <v>26900000</v>
      </c>
      <c r="G400" s="47">
        <f>IF(ISNA(VLOOKUP(Журналисты!$B400,'14'!$B$2:$C$400,2,0))=TRUE,0,VLOOKUP(Журналисты!$B400,'14'!$B$2:$C$400,2,0))</f>
        <v>0</v>
      </c>
      <c r="H400" s="47">
        <f>IF(ISNA(VLOOKUP(Журналисты!$B400,'15'!$B$2:$C$400,2,0))=TRUE,0,VLOOKUP(Журналисты!$B400,'15'!$B$2:$C$400,2,0))</f>
        <v>0</v>
      </c>
      <c r="I400" s="37">
        <f t="shared" si="22"/>
        <v>26900000</v>
      </c>
      <c r="K400" s="39">
        <f t="shared" si="23"/>
        <v>1</v>
      </c>
      <c r="M400" s="38" t="str">
        <f t="shared" si="24"/>
        <v>Bulcin</v>
      </c>
    </row>
    <row r="401" spans="1:13" ht="15">
      <c r="A401" s="46">
        <f>COUNTIFS(B$3:B$1130,B401)</f>
        <v>1</v>
      </c>
      <c r="B401" s="33" t="s">
        <v>376</v>
      </c>
      <c r="C401" s="47">
        <f>IF(ISNA(VLOOKUP(Журналисты!$B401,'10'!$B$2:$C$400,2,0))=TRUE,0,VLOOKUP(Журналисты!$B401,'10'!$B$2:$C$400,2,0))</f>
        <v>0</v>
      </c>
      <c r="D401" s="47">
        <f>IF(ISNA(VLOOKUP(Журналисты!$B401,'11'!$B$2:$C$400,2,0))=TRUE,0,VLOOKUP(Журналисты!$B401,'11'!$B$2:$C$400,2,0))</f>
        <v>0</v>
      </c>
      <c r="E401" s="47">
        <f>IF(ISNA(VLOOKUP(Журналисты!$B401,'12'!$B$2:$C$400,2,0))=TRUE,0,VLOOKUP(Журналисты!$B401,'12'!$B$2:$C$400,2,0))</f>
        <v>25000000</v>
      </c>
      <c r="F401" s="47">
        <f>IF(ISNA(VLOOKUP(Журналисты!$B401,'13'!$B$2:$C$400,2,0))=TRUE,0,VLOOKUP(Журналисты!$B401,'13'!$B$2:$C$400,2,0))</f>
        <v>25000000</v>
      </c>
      <c r="G401" s="47">
        <f>IF(ISNA(VLOOKUP(Журналисты!$B401,'14'!$B$2:$C$400,2,0))=TRUE,0,VLOOKUP(Журналисты!$B401,'14'!$B$2:$C$400,2,0))</f>
        <v>0</v>
      </c>
      <c r="H401" s="47">
        <f>IF(ISNA(VLOOKUP(Журналисты!$B401,'15'!$B$2:$C$400,2,0))=TRUE,0,VLOOKUP(Журналисты!$B401,'15'!$B$2:$C$400,2,0))</f>
        <v>0</v>
      </c>
      <c r="I401" s="37">
        <f aca="true" t="shared" si="25" ref="I401:I427">SUM(C401:H401)</f>
        <v>50000000</v>
      </c>
      <c r="K401" s="39">
        <f t="shared" si="23"/>
        <v>2</v>
      </c>
      <c r="M401" s="38" t="str">
        <f t="shared" si="24"/>
        <v>QweR</v>
      </c>
    </row>
    <row r="402" spans="1:13" ht="15">
      <c r="A402" s="46">
        <f>COUNTIFS(B$3:B$1130,B402)</f>
        <v>1</v>
      </c>
      <c r="B402" s="33" t="s">
        <v>15</v>
      </c>
      <c r="C402" s="47">
        <f>IF(ISNA(VLOOKUP(Журналисты!$B402,'10'!$B$2:$C$400,2,0))=TRUE,0,VLOOKUP(Журналисты!$B402,'10'!$B$2:$C$400,2,0))</f>
        <v>50000000</v>
      </c>
      <c r="D402" s="47">
        <f>IF(ISNA(VLOOKUP(Журналисты!$B402,'11'!$B$2:$C$400,2,0))=TRUE,0,VLOOKUP(Журналисты!$B402,'11'!$B$2:$C$400,2,0))</f>
        <v>50000000</v>
      </c>
      <c r="E402" s="47">
        <f>IF(ISNA(VLOOKUP(Журналисты!$B402,'12'!$B$2:$C$400,2,0))=TRUE,0,VLOOKUP(Журналисты!$B402,'12'!$B$2:$C$400,2,0))</f>
        <v>0</v>
      </c>
      <c r="F402" s="47">
        <f>IF(ISNA(VLOOKUP(Журналисты!$B402,'13'!$B$2:$C$400,2,0))=TRUE,0,VLOOKUP(Журналисты!$B402,'13'!$B$2:$C$400,2,0))</f>
        <v>22300000</v>
      </c>
      <c r="G402" s="47">
        <f>IF(ISNA(VLOOKUP(Журналисты!$B402,'14'!$B$2:$C$400,2,0))=TRUE,0,VLOOKUP(Журналисты!$B402,'14'!$B$2:$C$400,2,0))</f>
        <v>0</v>
      </c>
      <c r="H402" s="47">
        <f>IF(ISNA(VLOOKUP(Журналисты!$B402,'15'!$B$2:$C$400,2,0))=TRUE,0,VLOOKUP(Журналисты!$B402,'15'!$B$2:$C$400,2,0))</f>
        <v>0</v>
      </c>
      <c r="I402" s="37">
        <f t="shared" si="25"/>
        <v>122300000</v>
      </c>
      <c r="K402" s="39">
        <f t="shared" si="23"/>
        <v>3</v>
      </c>
      <c r="M402" s="38" t="str">
        <f t="shared" si="24"/>
        <v>Turtell</v>
      </c>
    </row>
    <row r="403" spans="1:13" ht="15">
      <c r="A403" s="46">
        <f>COUNTIFS(B$3:B$1130,B403)</f>
        <v>1</v>
      </c>
      <c r="B403" s="33" t="s">
        <v>587</v>
      </c>
      <c r="C403" s="47">
        <f>IF(ISNA(VLOOKUP(Журналисты!$B403,'10'!$B$2:$C$400,2,0))=TRUE,0,VLOOKUP(Журналисты!$B403,'10'!$B$2:$C$400,2,0))</f>
        <v>0</v>
      </c>
      <c r="D403" s="47">
        <f>IF(ISNA(VLOOKUP(Журналисты!$B403,'11'!$B$2:$C$400,2,0))=TRUE,0,VLOOKUP(Журналисты!$B403,'11'!$B$2:$C$400,2,0))</f>
        <v>0</v>
      </c>
      <c r="E403" s="47">
        <f>IF(ISNA(VLOOKUP(Журналисты!$B403,'12'!$B$2:$C$400,2,0))=TRUE,0,VLOOKUP(Журналисты!$B403,'12'!$B$2:$C$400,2,0))</f>
        <v>0</v>
      </c>
      <c r="F403" s="47">
        <f>IF(ISNA(VLOOKUP(Журналисты!$B403,'13'!$B$2:$C$400,2,0))=TRUE,0,VLOOKUP(Журналисты!$B403,'13'!$B$2:$C$400,2,0))</f>
        <v>21900000</v>
      </c>
      <c r="G403" s="47">
        <f>IF(ISNA(VLOOKUP(Журналисты!$B403,'14'!$B$2:$C$400,2,0))=TRUE,0,VLOOKUP(Журналисты!$B403,'14'!$B$2:$C$400,2,0))</f>
        <v>0</v>
      </c>
      <c r="H403" s="47">
        <f>IF(ISNA(VLOOKUP(Журналисты!$B403,'15'!$B$2:$C$400,2,0))=TRUE,0,VLOOKUP(Журналисты!$B403,'15'!$B$2:$C$400,2,0))</f>
        <v>0</v>
      </c>
      <c r="I403" s="37">
        <f t="shared" si="25"/>
        <v>21900000</v>
      </c>
      <c r="K403" s="39">
        <f t="shared" si="23"/>
        <v>1</v>
      </c>
      <c r="M403" s="38" t="str">
        <f t="shared" si="24"/>
        <v>lustik5000</v>
      </c>
    </row>
    <row r="404" spans="1:13" ht="15">
      <c r="A404" s="46">
        <f>COUNTIFS(B$3:B$1130,B404)</f>
        <v>1</v>
      </c>
      <c r="B404" s="33" t="s">
        <v>427</v>
      </c>
      <c r="C404" s="47">
        <f>IF(ISNA(VLOOKUP(Журналисты!$B404,'10'!$B$2:$C$400,2,0))=TRUE,0,VLOOKUP(Журналисты!$B404,'10'!$B$2:$C$400,2,0))</f>
        <v>0</v>
      </c>
      <c r="D404" s="47">
        <f>IF(ISNA(VLOOKUP(Журналисты!$B404,'11'!$B$2:$C$400,2,0))=TRUE,0,VLOOKUP(Журналисты!$B404,'11'!$B$2:$C$400,2,0))</f>
        <v>0</v>
      </c>
      <c r="E404" s="47">
        <f>IF(ISNA(VLOOKUP(Журналисты!$B404,'12'!$B$2:$C$400,2,0))=TRUE,0,VLOOKUP(Журналисты!$B404,'12'!$B$2:$C$400,2,0))</f>
        <v>10500000</v>
      </c>
      <c r="F404" s="47">
        <f>IF(ISNA(VLOOKUP(Журналисты!$B404,'13'!$B$2:$C$400,2,0))=TRUE,0,VLOOKUP(Журналисты!$B404,'13'!$B$2:$C$400,2,0))</f>
        <v>20800000</v>
      </c>
      <c r="G404" s="47">
        <f>IF(ISNA(VLOOKUP(Журналисты!$B404,'14'!$B$2:$C$400,2,0))=TRUE,0,VLOOKUP(Журналисты!$B404,'14'!$B$2:$C$400,2,0))</f>
        <v>0</v>
      </c>
      <c r="H404" s="47">
        <f>IF(ISNA(VLOOKUP(Журналисты!$B404,'15'!$B$2:$C$400,2,0))=TRUE,0,VLOOKUP(Журналисты!$B404,'15'!$B$2:$C$400,2,0))</f>
        <v>0</v>
      </c>
      <c r="I404" s="37">
        <f t="shared" si="25"/>
        <v>31300000</v>
      </c>
      <c r="K404" s="39">
        <f t="shared" si="23"/>
        <v>2</v>
      </c>
      <c r="M404" s="38" t="str">
        <f t="shared" si="24"/>
        <v>Masticora</v>
      </c>
    </row>
    <row r="405" spans="1:13" ht="15">
      <c r="A405" s="46">
        <f>COUNTIFS(B$3:B$1130,B405)</f>
        <v>1</v>
      </c>
      <c r="B405" s="33" t="s">
        <v>276</v>
      </c>
      <c r="C405" s="47">
        <f>IF(ISNA(VLOOKUP(Журналисты!$B405,'10'!$B$2:$C$400,2,0))=TRUE,0,VLOOKUP(Журналисты!$B405,'10'!$B$2:$C$400,2,0))</f>
        <v>2900000</v>
      </c>
      <c r="D405" s="47">
        <f>IF(ISNA(VLOOKUP(Журналисты!$B405,'11'!$B$2:$C$400,2,0))=TRUE,0,VLOOKUP(Журналисты!$B405,'11'!$B$2:$C$400,2,0))</f>
        <v>3500000</v>
      </c>
      <c r="E405" s="47">
        <f>IF(ISNA(VLOOKUP(Журналисты!$B405,'12'!$B$2:$C$400,2,0))=TRUE,0,VLOOKUP(Журналисты!$B405,'12'!$B$2:$C$400,2,0))</f>
        <v>3200000</v>
      </c>
      <c r="F405" s="47">
        <f>IF(ISNA(VLOOKUP(Журналисты!$B405,'13'!$B$2:$C$400,2,0))=TRUE,0,VLOOKUP(Журналисты!$B405,'13'!$B$2:$C$400,2,0))</f>
        <v>20500000</v>
      </c>
      <c r="G405" s="47">
        <f>IF(ISNA(VLOOKUP(Журналисты!$B405,'14'!$B$2:$C$400,2,0))=TRUE,0,VLOOKUP(Журналисты!$B405,'14'!$B$2:$C$400,2,0))</f>
        <v>0</v>
      </c>
      <c r="H405" s="47">
        <f>IF(ISNA(VLOOKUP(Журналисты!$B405,'15'!$B$2:$C$400,2,0))=TRUE,0,VLOOKUP(Журналисты!$B405,'15'!$B$2:$C$400,2,0))</f>
        <v>0</v>
      </c>
      <c r="I405" s="37">
        <f t="shared" si="25"/>
        <v>30100000</v>
      </c>
      <c r="K405" s="39">
        <f t="shared" si="23"/>
        <v>4</v>
      </c>
      <c r="M405" s="38" t="str">
        <f t="shared" si="24"/>
        <v>Caroline</v>
      </c>
    </row>
    <row r="406" spans="1:13" ht="15">
      <c r="A406" s="46">
        <f>COUNTIFS(B$3:B$1130,B406)</f>
        <v>1</v>
      </c>
      <c r="B406" s="33" t="s">
        <v>83</v>
      </c>
      <c r="C406" s="47">
        <f>IF(ISNA(VLOOKUP(Журналисты!$B406,'10'!$B$2:$C$400,2,0))=TRUE,0,VLOOKUP(Журналисты!$B406,'10'!$B$2:$C$400,2,0))</f>
        <v>26200000</v>
      </c>
      <c r="D406" s="47">
        <f>IF(ISNA(VLOOKUP(Журналисты!$B406,'11'!$B$2:$C$400,2,0))=TRUE,0,VLOOKUP(Журналисты!$B406,'11'!$B$2:$C$400,2,0))</f>
        <v>13600000</v>
      </c>
      <c r="E406" s="47">
        <f>IF(ISNA(VLOOKUP(Журналисты!$B406,'12'!$B$2:$C$400,2,0))=TRUE,0,VLOOKUP(Журналисты!$B406,'12'!$B$2:$C$400,2,0))</f>
        <v>50700000</v>
      </c>
      <c r="F406" s="47">
        <f>IF(ISNA(VLOOKUP(Журналисты!$B406,'13'!$B$2:$C$400,2,0))=TRUE,0,VLOOKUP(Журналисты!$B406,'13'!$B$2:$C$400,2,0))</f>
        <v>20400000</v>
      </c>
      <c r="G406" s="47">
        <f>IF(ISNA(VLOOKUP(Журналисты!$B406,'14'!$B$2:$C$400,2,0))=TRUE,0,VLOOKUP(Журналисты!$B406,'14'!$B$2:$C$400,2,0))</f>
        <v>0</v>
      </c>
      <c r="H406" s="47">
        <f>IF(ISNA(VLOOKUP(Журналисты!$B406,'15'!$B$2:$C$400,2,0))=TRUE,0,VLOOKUP(Журналисты!$B406,'15'!$B$2:$C$400,2,0))</f>
        <v>0</v>
      </c>
      <c r="I406" s="37">
        <f t="shared" si="25"/>
        <v>110900000</v>
      </c>
      <c r="K406" s="39">
        <f t="shared" si="23"/>
        <v>4</v>
      </c>
      <c r="M406" s="38" t="str">
        <f t="shared" si="24"/>
        <v>Davlord</v>
      </c>
    </row>
    <row r="407" spans="1:13" ht="15">
      <c r="A407" s="46">
        <f>COUNTIFS(B$3:B$1130,B407)</f>
        <v>1</v>
      </c>
      <c r="B407" s="33" t="s">
        <v>272</v>
      </c>
      <c r="C407" s="47">
        <f>IF(ISNA(VLOOKUP(Журналисты!$B407,'10'!$B$2:$C$400,2,0))=TRUE,0,VLOOKUP(Журналисты!$B407,'10'!$B$2:$C$400,2,0))</f>
        <v>3000000</v>
      </c>
      <c r="D407" s="47">
        <f>IF(ISNA(VLOOKUP(Журналисты!$B407,'11'!$B$2:$C$400,2,0))=TRUE,0,VLOOKUP(Журналисты!$B407,'11'!$B$2:$C$400,2,0))</f>
        <v>3000000</v>
      </c>
      <c r="E407" s="47">
        <f>IF(ISNA(VLOOKUP(Журналисты!$B407,'12'!$B$2:$C$400,2,0))=TRUE,0,VLOOKUP(Журналисты!$B407,'12'!$B$2:$C$400,2,0))</f>
        <v>0</v>
      </c>
      <c r="F407" s="47">
        <f>IF(ISNA(VLOOKUP(Журналисты!$B407,'13'!$B$2:$C$400,2,0))=TRUE,0,VLOOKUP(Журналисты!$B407,'13'!$B$2:$C$400,2,0))</f>
        <v>19900000</v>
      </c>
      <c r="G407" s="47">
        <f>IF(ISNA(VLOOKUP(Журналисты!$B407,'14'!$B$2:$C$400,2,0))=TRUE,0,VLOOKUP(Журналисты!$B407,'14'!$B$2:$C$400,2,0))</f>
        <v>0</v>
      </c>
      <c r="H407" s="47">
        <f>IF(ISNA(VLOOKUP(Журналисты!$B407,'15'!$B$2:$C$400,2,0))=TRUE,0,VLOOKUP(Журналисты!$B407,'15'!$B$2:$C$400,2,0))</f>
        <v>0</v>
      </c>
      <c r="I407" s="37">
        <f t="shared" si="25"/>
        <v>25900000</v>
      </c>
      <c r="K407" s="39">
        <f t="shared" si="23"/>
        <v>3</v>
      </c>
      <c r="M407" s="38" t="str">
        <f t="shared" si="24"/>
        <v>Roll</v>
      </c>
    </row>
    <row r="408" spans="1:13" ht="15">
      <c r="A408" s="46">
        <f>COUNTIFS(B$3:B$1130,B408)</f>
        <v>1</v>
      </c>
      <c r="B408" s="33" t="s">
        <v>443</v>
      </c>
      <c r="C408" s="47">
        <f>IF(ISNA(VLOOKUP(Журналисты!$B408,'10'!$B$2:$C$400,2,0))=TRUE,0,VLOOKUP(Журналисты!$B408,'10'!$B$2:$C$400,2,0))</f>
        <v>0</v>
      </c>
      <c r="D408" s="47">
        <f>IF(ISNA(VLOOKUP(Журналисты!$B408,'11'!$B$2:$C$400,2,0))=TRUE,0,VLOOKUP(Журналисты!$B408,'11'!$B$2:$C$400,2,0))</f>
        <v>0</v>
      </c>
      <c r="E408" s="47">
        <f>IF(ISNA(VLOOKUP(Журналисты!$B408,'12'!$B$2:$C$400,2,0))=TRUE,0,VLOOKUP(Журналисты!$B408,'12'!$B$2:$C$400,2,0))</f>
        <v>8600000</v>
      </c>
      <c r="F408" s="47">
        <f>IF(ISNA(VLOOKUP(Журналисты!$B408,'13'!$B$2:$C$400,2,0))=TRUE,0,VLOOKUP(Журналисты!$B408,'13'!$B$2:$C$400,2,0))</f>
        <v>17600000</v>
      </c>
      <c r="G408" s="47">
        <f>IF(ISNA(VLOOKUP(Журналисты!$B408,'14'!$B$2:$C$400,2,0))=TRUE,0,VLOOKUP(Журналисты!$B408,'14'!$B$2:$C$400,2,0))</f>
        <v>0</v>
      </c>
      <c r="H408" s="47">
        <f>IF(ISNA(VLOOKUP(Журналисты!$B408,'15'!$B$2:$C$400,2,0))=TRUE,0,VLOOKUP(Журналисты!$B408,'15'!$B$2:$C$400,2,0))</f>
        <v>0</v>
      </c>
      <c r="I408" s="37">
        <f t="shared" si="25"/>
        <v>26200000</v>
      </c>
      <c r="K408" s="39">
        <f t="shared" si="23"/>
        <v>2</v>
      </c>
      <c r="M408" s="38" t="str">
        <f t="shared" si="24"/>
        <v>ФК ГидроМетФлот</v>
      </c>
    </row>
    <row r="409" spans="1:13" ht="15">
      <c r="A409" s="46">
        <f>COUNTIFS(B$3:B$1130,B409)</f>
        <v>1</v>
      </c>
      <c r="B409" s="33" t="s">
        <v>11</v>
      </c>
      <c r="C409" s="47">
        <f>IF(ISNA(VLOOKUP(Журналисты!$B409,'10'!$B$2:$C$400,2,0))=TRUE,0,VLOOKUP(Журналисты!$B409,'10'!$B$2:$C$400,2,0))</f>
        <v>50000000</v>
      </c>
      <c r="D409" s="47">
        <f>IF(ISNA(VLOOKUP(Журналисты!$B409,'11'!$B$2:$C$400,2,0))=TRUE,0,VLOOKUP(Журналисты!$B409,'11'!$B$2:$C$400,2,0))</f>
        <v>50000000</v>
      </c>
      <c r="E409" s="47">
        <f>IF(ISNA(VLOOKUP(Журналисты!$B409,'12'!$B$2:$C$400,2,0))=TRUE,0,VLOOKUP(Журналисты!$B409,'12'!$B$2:$C$400,2,0))</f>
        <v>0</v>
      </c>
      <c r="F409" s="47">
        <f>IF(ISNA(VLOOKUP(Журналисты!$B409,'13'!$B$2:$C$400,2,0))=TRUE,0,VLOOKUP(Журналисты!$B409,'13'!$B$2:$C$400,2,0))</f>
        <v>17400000</v>
      </c>
      <c r="G409" s="47">
        <f>IF(ISNA(VLOOKUP(Журналисты!$B409,'14'!$B$2:$C$400,2,0))=TRUE,0,VLOOKUP(Журналисты!$B409,'14'!$B$2:$C$400,2,0))</f>
        <v>0</v>
      </c>
      <c r="H409" s="47">
        <f>IF(ISNA(VLOOKUP(Журналисты!$B409,'15'!$B$2:$C$400,2,0))=TRUE,0,VLOOKUP(Журналисты!$B409,'15'!$B$2:$C$400,2,0))</f>
        <v>0</v>
      </c>
      <c r="I409" s="37">
        <f t="shared" si="25"/>
        <v>117400000</v>
      </c>
      <c r="K409" s="39">
        <f t="shared" si="23"/>
        <v>3</v>
      </c>
      <c r="M409" s="38" t="str">
        <f t="shared" si="24"/>
        <v>Captain Morgan</v>
      </c>
    </row>
    <row r="410" spans="1:13" ht="15">
      <c r="A410" s="46">
        <f>COUNTIFS(B$3:B$1130,B410)</f>
        <v>1</v>
      </c>
      <c r="B410" s="33" t="s">
        <v>410</v>
      </c>
      <c r="C410" s="47">
        <f>IF(ISNA(VLOOKUP(Журналисты!$B410,'10'!$B$2:$C$400,2,0))=TRUE,0,VLOOKUP(Журналисты!$B410,'10'!$B$2:$C$400,2,0))</f>
        <v>0</v>
      </c>
      <c r="D410" s="47">
        <f>IF(ISNA(VLOOKUP(Журналисты!$B410,'11'!$B$2:$C$400,2,0))=TRUE,0,VLOOKUP(Журналисты!$B410,'11'!$B$2:$C$400,2,0))</f>
        <v>0</v>
      </c>
      <c r="E410" s="47">
        <f>IF(ISNA(VLOOKUP(Журналисты!$B410,'12'!$B$2:$C$400,2,0))=TRUE,0,VLOOKUP(Журналисты!$B410,'12'!$B$2:$C$400,2,0))</f>
        <v>14900000</v>
      </c>
      <c r="F410" s="47">
        <f>IF(ISNA(VLOOKUP(Журналисты!$B410,'13'!$B$2:$C$400,2,0))=TRUE,0,VLOOKUP(Журналисты!$B410,'13'!$B$2:$C$400,2,0))</f>
        <v>17300000</v>
      </c>
      <c r="G410" s="47">
        <f>IF(ISNA(VLOOKUP(Журналисты!$B410,'14'!$B$2:$C$400,2,0))=TRUE,0,VLOOKUP(Журналисты!$B410,'14'!$B$2:$C$400,2,0))</f>
        <v>0</v>
      </c>
      <c r="H410" s="47">
        <f>IF(ISNA(VLOOKUP(Журналисты!$B410,'15'!$B$2:$C$400,2,0))=TRUE,0,VLOOKUP(Журналисты!$B410,'15'!$B$2:$C$400,2,0))</f>
        <v>0</v>
      </c>
      <c r="I410" s="37">
        <f t="shared" si="25"/>
        <v>32200000</v>
      </c>
      <c r="K410" s="39">
        <f t="shared" si="23"/>
        <v>2</v>
      </c>
      <c r="M410" s="38" t="str">
        <f t="shared" si="24"/>
        <v>fomaglzv</v>
      </c>
    </row>
    <row r="411" spans="1:13" ht="15">
      <c r="A411" s="46">
        <f>COUNTIFS(B$3:B$1130,B411)</f>
        <v>1</v>
      </c>
      <c r="B411" s="33" t="s">
        <v>464</v>
      </c>
      <c r="C411" s="47">
        <f>IF(ISNA(VLOOKUP(Журналисты!$B411,'10'!$B$2:$C$400,2,0))=TRUE,0,VLOOKUP(Журналисты!$B411,'10'!$B$2:$C$400,2,0))</f>
        <v>0</v>
      </c>
      <c r="D411" s="47">
        <f>IF(ISNA(VLOOKUP(Журналисты!$B411,'11'!$B$2:$C$400,2,0))=TRUE,0,VLOOKUP(Журналисты!$B411,'11'!$B$2:$C$400,2,0))</f>
        <v>0</v>
      </c>
      <c r="E411" s="47">
        <f>IF(ISNA(VLOOKUP(Журналисты!$B411,'12'!$B$2:$C$400,2,0))=TRUE,0,VLOOKUP(Журналисты!$B411,'12'!$B$2:$C$400,2,0))</f>
        <v>6500000</v>
      </c>
      <c r="F411" s="47">
        <f>IF(ISNA(VLOOKUP(Журналисты!$B411,'13'!$B$2:$C$400,2,0))=TRUE,0,VLOOKUP(Журналисты!$B411,'13'!$B$2:$C$400,2,0))</f>
        <v>17000000</v>
      </c>
      <c r="G411" s="47">
        <f>IF(ISNA(VLOOKUP(Журналисты!$B411,'14'!$B$2:$C$400,2,0))=TRUE,0,VLOOKUP(Журналисты!$B411,'14'!$B$2:$C$400,2,0))</f>
        <v>0</v>
      </c>
      <c r="H411" s="47">
        <f>IF(ISNA(VLOOKUP(Журналисты!$B411,'15'!$B$2:$C$400,2,0))=TRUE,0,VLOOKUP(Журналисты!$B411,'15'!$B$2:$C$400,2,0))</f>
        <v>0</v>
      </c>
      <c r="I411" s="37">
        <f t="shared" si="25"/>
        <v>23500000</v>
      </c>
      <c r="K411" s="39">
        <f t="shared" si="23"/>
        <v>2</v>
      </c>
      <c r="M411" s="38" t="str">
        <f t="shared" si="24"/>
        <v>Serjio11</v>
      </c>
    </row>
    <row r="412" spans="1:13" ht="15">
      <c r="A412" s="46">
        <f>COUNTIFS(B$3:B$1130,B412)</f>
        <v>1</v>
      </c>
      <c r="B412" s="33" t="s">
        <v>10</v>
      </c>
      <c r="C412" s="47">
        <f>IF(ISNA(VLOOKUP(Журналисты!$B412,'10'!$B$2:$C$400,2,0))=TRUE,0,VLOOKUP(Журналисты!$B412,'10'!$B$2:$C$400,2,0))</f>
        <v>50000000</v>
      </c>
      <c r="D412" s="47">
        <f>IF(ISNA(VLOOKUP(Журналисты!$B412,'11'!$B$2:$C$400,2,0))=TRUE,0,VLOOKUP(Журналисты!$B412,'11'!$B$2:$C$400,2,0))</f>
        <v>50000000</v>
      </c>
      <c r="E412" s="47">
        <f>IF(ISNA(VLOOKUP(Журналисты!$B412,'12'!$B$2:$C$400,2,0))=TRUE,0,VLOOKUP(Журналисты!$B412,'12'!$B$2:$C$400,2,0))</f>
        <v>70200000</v>
      </c>
      <c r="F412" s="47">
        <f>IF(ISNA(VLOOKUP(Журналисты!$B412,'13'!$B$2:$C$400,2,0))=TRUE,0,VLOOKUP(Журналисты!$B412,'13'!$B$2:$C$400,2,0))</f>
        <v>16900000</v>
      </c>
      <c r="G412" s="47">
        <f>IF(ISNA(VLOOKUP(Журналисты!$B412,'14'!$B$2:$C$400,2,0))=TRUE,0,VLOOKUP(Журналисты!$B412,'14'!$B$2:$C$400,2,0))</f>
        <v>0</v>
      </c>
      <c r="H412" s="47">
        <f>IF(ISNA(VLOOKUP(Журналисты!$B412,'15'!$B$2:$C$400,2,0))=TRUE,0,VLOOKUP(Журналисты!$B412,'15'!$B$2:$C$400,2,0))</f>
        <v>0</v>
      </c>
      <c r="I412" s="37">
        <f t="shared" si="25"/>
        <v>187100000</v>
      </c>
      <c r="K412" s="39">
        <f t="shared" si="23"/>
        <v>4</v>
      </c>
      <c r="M412" s="38" t="str">
        <f t="shared" si="24"/>
        <v>Sergey_Ulianov</v>
      </c>
    </row>
    <row r="413" spans="1:13" ht="15">
      <c r="A413" s="46">
        <f>COUNTIFS(B$3:B$1130,B413)</f>
        <v>1</v>
      </c>
      <c r="B413" s="33" t="s">
        <v>132</v>
      </c>
      <c r="C413" s="47">
        <f>IF(ISNA(VLOOKUP(Журналисты!$B413,'10'!$B$2:$C$400,2,0))=TRUE,0,VLOOKUP(Журналисты!$B413,'10'!$B$2:$C$400,2,0))</f>
        <v>15300000</v>
      </c>
      <c r="D413" s="47">
        <f>IF(ISNA(VLOOKUP(Журналисты!$B413,'11'!$B$2:$C$400,2,0))=TRUE,0,VLOOKUP(Журналисты!$B413,'11'!$B$2:$C$400,2,0))</f>
        <v>15300000</v>
      </c>
      <c r="E413" s="47">
        <f>IF(ISNA(VLOOKUP(Журналисты!$B413,'12'!$B$2:$C$400,2,0))=TRUE,0,VLOOKUP(Журналисты!$B413,'12'!$B$2:$C$400,2,0))</f>
        <v>1300000</v>
      </c>
      <c r="F413" s="47">
        <f>IF(ISNA(VLOOKUP(Журналисты!$B413,'13'!$B$2:$C$400,2,0))=TRUE,0,VLOOKUP(Журналисты!$B413,'13'!$B$2:$C$400,2,0))</f>
        <v>16800000</v>
      </c>
      <c r="G413" s="47">
        <f>IF(ISNA(VLOOKUP(Журналисты!$B413,'14'!$B$2:$C$400,2,0))=TRUE,0,VLOOKUP(Журналисты!$B413,'14'!$B$2:$C$400,2,0))</f>
        <v>0</v>
      </c>
      <c r="H413" s="47">
        <f>IF(ISNA(VLOOKUP(Журналисты!$B413,'15'!$B$2:$C$400,2,0))=TRUE,0,VLOOKUP(Журналисты!$B413,'15'!$B$2:$C$400,2,0))</f>
        <v>0</v>
      </c>
      <c r="I413" s="37">
        <f t="shared" si="25"/>
        <v>48700000</v>
      </c>
      <c r="K413" s="39">
        <f t="shared" si="23"/>
        <v>4</v>
      </c>
      <c r="M413" s="38" t="str">
        <f t="shared" si="24"/>
        <v>Анкх</v>
      </c>
    </row>
    <row r="414" spans="1:13" ht="15">
      <c r="A414" s="46">
        <f>COUNTIFS(B$3:B$1130,B414)</f>
        <v>1</v>
      </c>
      <c r="B414" s="33" t="s">
        <v>597</v>
      </c>
      <c r="C414" s="47">
        <f>IF(ISNA(VLOOKUP(Журналисты!$B414,'10'!$B$2:$C$400,2,0))=TRUE,0,VLOOKUP(Журналисты!$B414,'10'!$B$2:$C$400,2,0))</f>
        <v>0</v>
      </c>
      <c r="D414" s="47">
        <f>IF(ISNA(VLOOKUP(Журналисты!$B414,'11'!$B$2:$C$400,2,0))=TRUE,0,VLOOKUP(Журналисты!$B414,'11'!$B$2:$C$400,2,0))</f>
        <v>0</v>
      </c>
      <c r="E414" s="47">
        <f>IF(ISNA(VLOOKUP(Журналисты!$B414,'12'!$B$2:$C$400,2,0))=TRUE,0,VLOOKUP(Журналисты!$B414,'12'!$B$2:$C$400,2,0))</f>
        <v>0</v>
      </c>
      <c r="F414" s="47">
        <f>IF(ISNA(VLOOKUP(Журналисты!$B414,'13'!$B$2:$C$400,2,0))=TRUE,0,VLOOKUP(Журналисты!$B414,'13'!$B$2:$C$400,2,0))</f>
        <v>16500000</v>
      </c>
      <c r="G414" s="47">
        <f>IF(ISNA(VLOOKUP(Журналисты!$B414,'14'!$B$2:$C$400,2,0))=TRUE,0,VLOOKUP(Журналисты!$B414,'14'!$B$2:$C$400,2,0))</f>
        <v>0</v>
      </c>
      <c r="H414" s="47">
        <f>IF(ISNA(VLOOKUP(Журналисты!$B414,'15'!$B$2:$C$400,2,0))=TRUE,0,VLOOKUP(Журналисты!$B414,'15'!$B$2:$C$400,2,0))</f>
        <v>0</v>
      </c>
      <c r="I414" s="37">
        <f t="shared" si="25"/>
        <v>16500000</v>
      </c>
      <c r="K414" s="39">
        <f t="shared" si="23"/>
        <v>1</v>
      </c>
      <c r="M414" s="38" t="str">
        <f t="shared" si="24"/>
        <v>razuma-net</v>
      </c>
    </row>
    <row r="415" spans="1:13" ht="15">
      <c r="A415" s="46">
        <f>COUNTIFS(B$3:B$1130,B415)</f>
        <v>1</v>
      </c>
      <c r="B415" s="33" t="s">
        <v>61</v>
      </c>
      <c r="C415" s="47">
        <f>IF(ISNA(VLOOKUP(Журналисты!$B415,'10'!$B$2:$C$400,2,0))=TRUE,0,VLOOKUP(Журналисты!$B415,'10'!$B$2:$C$400,2,0))</f>
        <v>34100000</v>
      </c>
      <c r="D415" s="47">
        <f>IF(ISNA(VLOOKUP(Журналисты!$B415,'11'!$B$2:$C$400,2,0))=TRUE,0,VLOOKUP(Журналисты!$B415,'11'!$B$2:$C$400,2,0))</f>
        <v>34100000</v>
      </c>
      <c r="E415" s="47">
        <f>IF(ISNA(VLOOKUP(Журналисты!$B415,'12'!$B$2:$C$400,2,0))=TRUE,0,VLOOKUP(Журналисты!$B415,'12'!$B$2:$C$400,2,0))</f>
        <v>10600000</v>
      </c>
      <c r="F415" s="47">
        <f>IF(ISNA(VLOOKUP(Журналисты!$B415,'13'!$B$2:$C$400,2,0))=TRUE,0,VLOOKUP(Журналисты!$B415,'13'!$B$2:$C$400,2,0))</f>
        <v>16500000</v>
      </c>
      <c r="G415" s="47">
        <f>IF(ISNA(VLOOKUP(Журналисты!$B415,'14'!$B$2:$C$400,2,0))=TRUE,0,VLOOKUP(Журналисты!$B415,'14'!$B$2:$C$400,2,0))</f>
        <v>0</v>
      </c>
      <c r="H415" s="47">
        <f>IF(ISNA(VLOOKUP(Журналисты!$B415,'15'!$B$2:$C$400,2,0))=TRUE,0,VLOOKUP(Журналисты!$B415,'15'!$B$2:$C$400,2,0))</f>
        <v>0</v>
      </c>
      <c r="I415" s="37">
        <f t="shared" si="25"/>
        <v>95300000</v>
      </c>
      <c r="K415" s="39">
        <f t="shared" si="23"/>
        <v>4</v>
      </c>
      <c r="M415" s="38" t="str">
        <f t="shared" si="24"/>
        <v>Sokol33</v>
      </c>
    </row>
    <row r="416" spans="1:13" ht="26.25">
      <c r="A416" s="46">
        <f>COUNTIFS(B$3:B$1130,B416)</f>
        <v>1</v>
      </c>
      <c r="B416" s="33" t="s">
        <v>598</v>
      </c>
      <c r="C416" s="47">
        <f>IF(ISNA(VLOOKUP(Журналисты!$B416,'10'!$B$2:$C$400,2,0))=TRUE,0,VLOOKUP(Журналисты!$B416,'10'!$B$2:$C$400,2,0))</f>
        <v>0</v>
      </c>
      <c r="D416" s="47">
        <f>IF(ISNA(VLOOKUP(Журналисты!$B416,'11'!$B$2:$C$400,2,0))=TRUE,0,VLOOKUP(Журналисты!$B416,'11'!$B$2:$C$400,2,0))</f>
        <v>0</v>
      </c>
      <c r="E416" s="47">
        <f>IF(ISNA(VLOOKUP(Журналисты!$B416,'12'!$B$2:$C$400,2,0))=TRUE,0,VLOOKUP(Журналисты!$B416,'12'!$B$2:$C$400,2,0))</f>
        <v>0</v>
      </c>
      <c r="F416" s="47">
        <f>IF(ISNA(VLOOKUP(Журналисты!$B416,'13'!$B$2:$C$400,2,0))=TRUE,0,VLOOKUP(Журналисты!$B416,'13'!$B$2:$C$400,2,0))</f>
        <v>16000000</v>
      </c>
      <c r="G416" s="47">
        <f>IF(ISNA(VLOOKUP(Журналисты!$B416,'14'!$B$2:$C$400,2,0))=TRUE,0,VLOOKUP(Журналисты!$B416,'14'!$B$2:$C$400,2,0))</f>
        <v>0</v>
      </c>
      <c r="H416" s="47">
        <f>IF(ISNA(VLOOKUP(Журналисты!$B416,'15'!$B$2:$C$400,2,0))=TRUE,0,VLOOKUP(Журналисты!$B416,'15'!$B$2:$C$400,2,0))</f>
        <v>0</v>
      </c>
      <c r="I416" s="37">
        <f t="shared" si="25"/>
        <v>16000000</v>
      </c>
      <c r="K416" s="39">
        <f t="shared" si="23"/>
        <v>1</v>
      </c>
      <c r="M416" s="38" t="str">
        <f t="shared" si="24"/>
        <v>Наумов Дмитрий (El Vencedor)</v>
      </c>
    </row>
    <row r="417" spans="1:13" ht="15">
      <c r="A417" s="46">
        <f>COUNTIFS(B$3:B$1130,B417)</f>
        <v>1</v>
      </c>
      <c r="B417" s="33" t="s">
        <v>599</v>
      </c>
      <c r="C417" s="47">
        <f>IF(ISNA(VLOOKUP(Журналисты!$B417,'10'!$B$2:$C$400,2,0))=TRUE,0,VLOOKUP(Журналисты!$B417,'10'!$B$2:$C$400,2,0))</f>
        <v>0</v>
      </c>
      <c r="D417" s="47">
        <f>IF(ISNA(VLOOKUP(Журналисты!$B417,'11'!$B$2:$C$400,2,0))=TRUE,0,VLOOKUP(Журналисты!$B417,'11'!$B$2:$C$400,2,0))</f>
        <v>0</v>
      </c>
      <c r="E417" s="47">
        <f>IF(ISNA(VLOOKUP(Журналисты!$B417,'12'!$B$2:$C$400,2,0))=TRUE,0,VLOOKUP(Журналисты!$B417,'12'!$B$2:$C$400,2,0))</f>
        <v>12000000</v>
      </c>
      <c r="F417" s="47">
        <f>IF(ISNA(VLOOKUP(Журналисты!$B417,'13'!$B$2:$C$400,2,0))=TRUE,0,VLOOKUP(Журналисты!$B417,'13'!$B$2:$C$400,2,0))</f>
        <v>15900000</v>
      </c>
      <c r="G417" s="47">
        <f>IF(ISNA(VLOOKUP(Журналисты!$B417,'14'!$B$2:$C$400,2,0))=TRUE,0,VLOOKUP(Журналисты!$B417,'14'!$B$2:$C$400,2,0))</f>
        <v>0</v>
      </c>
      <c r="H417" s="47">
        <f>IF(ISNA(VLOOKUP(Журналисты!$B417,'15'!$B$2:$C$400,2,0))=TRUE,0,VLOOKUP(Журналисты!$B417,'15'!$B$2:$C$400,2,0))</f>
        <v>0</v>
      </c>
      <c r="I417" s="37">
        <f t="shared" si="25"/>
        <v>27900000</v>
      </c>
      <c r="K417" s="39">
        <f t="shared" si="23"/>
        <v>2</v>
      </c>
      <c r="M417" s="38" t="str">
        <f t="shared" si="24"/>
        <v>SZT</v>
      </c>
    </row>
    <row r="418" spans="1:13" ht="15">
      <c r="A418" s="46">
        <f>COUNTIFS(B$3:B$1130,B418)</f>
        <v>1</v>
      </c>
      <c r="B418" s="33" t="s">
        <v>601</v>
      </c>
      <c r="C418" s="47">
        <f>IF(ISNA(VLOOKUP(Журналисты!$B418,'10'!$B$2:$C$400,2,0))=TRUE,0,VLOOKUP(Журналисты!$B418,'10'!$B$2:$C$400,2,0))</f>
        <v>0</v>
      </c>
      <c r="D418" s="47">
        <f>IF(ISNA(VLOOKUP(Журналисты!$B418,'11'!$B$2:$C$400,2,0))=TRUE,0,VLOOKUP(Журналисты!$B418,'11'!$B$2:$C$400,2,0))</f>
        <v>0</v>
      </c>
      <c r="E418" s="47">
        <f>IF(ISNA(VLOOKUP(Журналисты!$B418,'12'!$B$2:$C$400,2,0))=TRUE,0,VLOOKUP(Журналисты!$B418,'12'!$B$2:$C$400,2,0))</f>
        <v>0</v>
      </c>
      <c r="F418" s="47">
        <f>IF(ISNA(VLOOKUP(Журналисты!$B418,'13'!$B$2:$C$400,2,0))=TRUE,0,VLOOKUP(Журналисты!$B418,'13'!$B$2:$C$400,2,0))</f>
        <v>14500000</v>
      </c>
      <c r="G418" s="47">
        <f>IF(ISNA(VLOOKUP(Журналисты!$B418,'14'!$B$2:$C$400,2,0))=TRUE,0,VLOOKUP(Журналисты!$B418,'14'!$B$2:$C$400,2,0))</f>
        <v>0</v>
      </c>
      <c r="H418" s="47">
        <f>IF(ISNA(VLOOKUP(Журналисты!$B418,'15'!$B$2:$C$400,2,0))=TRUE,0,VLOOKUP(Журналисты!$B418,'15'!$B$2:$C$400,2,0))</f>
        <v>0</v>
      </c>
      <c r="I418" s="37">
        <f t="shared" si="25"/>
        <v>14500000</v>
      </c>
      <c r="K418" s="39">
        <f t="shared" si="23"/>
        <v>1</v>
      </c>
      <c r="M418" s="38" t="str">
        <f t="shared" si="24"/>
        <v>Jackal_SS</v>
      </c>
    </row>
    <row r="419" spans="1:13" ht="15">
      <c r="A419" s="46">
        <f>COUNTIFS(B$3:B$1130,B419)</f>
        <v>1</v>
      </c>
      <c r="B419" s="33" t="s">
        <v>602</v>
      </c>
      <c r="C419" s="47">
        <f>IF(ISNA(VLOOKUP(Журналисты!$B419,'10'!$B$2:$C$400,2,0))=TRUE,0,VLOOKUP(Журналисты!$B419,'10'!$B$2:$C$400,2,0))</f>
        <v>0</v>
      </c>
      <c r="D419" s="47">
        <f>IF(ISNA(VLOOKUP(Журналисты!$B419,'11'!$B$2:$C$400,2,0))=TRUE,0,VLOOKUP(Журналисты!$B419,'11'!$B$2:$C$400,2,0))</f>
        <v>0</v>
      </c>
      <c r="E419" s="47">
        <f>IF(ISNA(VLOOKUP(Журналисты!$B419,'12'!$B$2:$C$400,2,0))=TRUE,0,VLOOKUP(Журналисты!$B419,'12'!$B$2:$C$400,2,0))</f>
        <v>0</v>
      </c>
      <c r="F419" s="47">
        <f>IF(ISNA(VLOOKUP(Журналисты!$B419,'13'!$B$2:$C$400,2,0))=TRUE,0,VLOOKUP(Журналисты!$B419,'13'!$B$2:$C$400,2,0))</f>
        <v>14500000</v>
      </c>
      <c r="G419" s="47">
        <f>IF(ISNA(VLOOKUP(Журналисты!$B419,'14'!$B$2:$C$400,2,0))=TRUE,0,VLOOKUP(Журналисты!$B419,'14'!$B$2:$C$400,2,0))</f>
        <v>0</v>
      </c>
      <c r="H419" s="47">
        <f>IF(ISNA(VLOOKUP(Журналисты!$B419,'15'!$B$2:$C$400,2,0))=TRUE,0,VLOOKUP(Журналисты!$B419,'15'!$B$2:$C$400,2,0))</f>
        <v>0</v>
      </c>
      <c r="I419" s="37">
        <f t="shared" si="25"/>
        <v>14500000</v>
      </c>
      <c r="K419" s="39">
        <f t="shared" si="23"/>
        <v>1</v>
      </c>
      <c r="M419" s="38" t="str">
        <f t="shared" si="24"/>
        <v>Lektor</v>
      </c>
    </row>
    <row r="420" spans="1:13" ht="15">
      <c r="A420" s="46">
        <f>COUNTIFS(B$3:B$1130,B420)</f>
        <v>1</v>
      </c>
      <c r="B420" s="33" t="s">
        <v>604</v>
      </c>
      <c r="C420" s="47">
        <f>IF(ISNA(VLOOKUP(Журналисты!$B420,'10'!$B$2:$C$400,2,0))=TRUE,0,VLOOKUP(Журналисты!$B420,'10'!$B$2:$C$400,2,0))</f>
        <v>0</v>
      </c>
      <c r="D420" s="47">
        <f>IF(ISNA(VLOOKUP(Журналисты!$B420,'11'!$B$2:$C$400,2,0))=TRUE,0,VLOOKUP(Журналисты!$B420,'11'!$B$2:$C$400,2,0))</f>
        <v>0</v>
      </c>
      <c r="E420" s="47">
        <f>IF(ISNA(VLOOKUP(Журналисты!$B420,'12'!$B$2:$C$400,2,0))=TRUE,0,VLOOKUP(Журналисты!$B420,'12'!$B$2:$C$400,2,0))</f>
        <v>0</v>
      </c>
      <c r="F420" s="47">
        <f>IF(ISNA(VLOOKUP(Журналисты!$B420,'13'!$B$2:$C$400,2,0))=TRUE,0,VLOOKUP(Журналисты!$B420,'13'!$B$2:$C$400,2,0))</f>
        <v>14400000</v>
      </c>
      <c r="G420" s="47">
        <f>IF(ISNA(VLOOKUP(Журналисты!$B420,'14'!$B$2:$C$400,2,0))=TRUE,0,VLOOKUP(Журналисты!$B420,'14'!$B$2:$C$400,2,0))</f>
        <v>0</v>
      </c>
      <c r="H420" s="47">
        <f>IF(ISNA(VLOOKUP(Журналисты!$B420,'15'!$B$2:$C$400,2,0))=TRUE,0,VLOOKUP(Журналисты!$B420,'15'!$B$2:$C$400,2,0))</f>
        <v>0</v>
      </c>
      <c r="I420" s="37">
        <f t="shared" si="25"/>
        <v>14400000</v>
      </c>
      <c r="K420" s="39">
        <f t="shared" si="23"/>
        <v>1</v>
      </c>
      <c r="M420" s="38" t="str">
        <f t="shared" si="24"/>
        <v>t-Igor</v>
      </c>
    </row>
    <row r="421" spans="1:13" ht="15">
      <c r="A421" s="46">
        <f>COUNTIFS(B$3:B$1130,B421)</f>
        <v>1</v>
      </c>
      <c r="B421" s="33" t="s">
        <v>605</v>
      </c>
      <c r="C421" s="47">
        <f>IF(ISNA(VLOOKUP(Журналисты!$B421,'10'!$B$2:$C$400,2,0))=TRUE,0,VLOOKUP(Журналисты!$B421,'10'!$B$2:$C$400,2,0))</f>
        <v>0</v>
      </c>
      <c r="D421" s="47">
        <f>IF(ISNA(VLOOKUP(Журналисты!$B421,'11'!$B$2:$C$400,2,0))=TRUE,0,VLOOKUP(Журналисты!$B421,'11'!$B$2:$C$400,2,0))</f>
        <v>0</v>
      </c>
      <c r="E421" s="47">
        <f>IF(ISNA(VLOOKUP(Журналисты!$B421,'12'!$B$2:$C$400,2,0))=TRUE,0,VLOOKUP(Журналисты!$B421,'12'!$B$2:$C$400,2,0))</f>
        <v>0</v>
      </c>
      <c r="F421" s="47">
        <f>IF(ISNA(VLOOKUP(Журналисты!$B421,'13'!$B$2:$C$400,2,0))=TRUE,0,VLOOKUP(Журналисты!$B421,'13'!$B$2:$C$400,2,0))</f>
        <v>14300000</v>
      </c>
      <c r="G421" s="47">
        <f>IF(ISNA(VLOOKUP(Журналисты!$B421,'14'!$B$2:$C$400,2,0))=TRUE,0,VLOOKUP(Журналисты!$B421,'14'!$B$2:$C$400,2,0))</f>
        <v>0</v>
      </c>
      <c r="H421" s="47">
        <f>IF(ISNA(VLOOKUP(Журналисты!$B421,'15'!$B$2:$C$400,2,0))=TRUE,0,VLOOKUP(Журналисты!$B421,'15'!$B$2:$C$400,2,0))</f>
        <v>0</v>
      </c>
      <c r="I421" s="37">
        <f t="shared" si="25"/>
        <v>14300000</v>
      </c>
      <c r="K421" s="39">
        <f t="shared" si="23"/>
        <v>1</v>
      </c>
      <c r="M421" s="38" t="str">
        <f t="shared" si="24"/>
        <v>Uran</v>
      </c>
    </row>
    <row r="422" spans="1:13" ht="15">
      <c r="A422" s="46">
        <f>COUNTIFS(B$3:B$1130,B422)</f>
        <v>1</v>
      </c>
      <c r="B422" s="33" t="s">
        <v>380</v>
      </c>
      <c r="C422" s="47">
        <f>IF(ISNA(VLOOKUP(Журналисты!$B422,'10'!$B$2:$C$400,2,0))=TRUE,0,VLOOKUP(Журналисты!$B422,'10'!$B$2:$C$400,2,0))</f>
        <v>0</v>
      </c>
      <c r="D422" s="47">
        <f>IF(ISNA(VLOOKUP(Журналисты!$B422,'11'!$B$2:$C$400,2,0))=TRUE,0,VLOOKUP(Журналисты!$B422,'11'!$B$2:$C$400,2,0))</f>
        <v>0</v>
      </c>
      <c r="E422" s="47">
        <f>IF(ISNA(VLOOKUP(Журналисты!$B422,'12'!$B$2:$C$400,2,0))=TRUE,0,VLOOKUP(Журналисты!$B422,'12'!$B$2:$C$400,2,0))</f>
        <v>23300000</v>
      </c>
      <c r="F422" s="47">
        <f>IF(ISNA(VLOOKUP(Журналисты!$B422,'13'!$B$2:$C$400,2,0))=TRUE,0,VLOOKUP(Журналисты!$B422,'13'!$B$2:$C$400,2,0))</f>
        <v>14100000</v>
      </c>
      <c r="G422" s="47">
        <f>IF(ISNA(VLOOKUP(Журналисты!$B422,'14'!$B$2:$C$400,2,0))=TRUE,0,VLOOKUP(Журналисты!$B422,'14'!$B$2:$C$400,2,0))</f>
        <v>0</v>
      </c>
      <c r="H422" s="47">
        <f>IF(ISNA(VLOOKUP(Журналисты!$B422,'15'!$B$2:$C$400,2,0))=TRUE,0,VLOOKUP(Журналисты!$B422,'15'!$B$2:$C$400,2,0))</f>
        <v>0</v>
      </c>
      <c r="I422" s="37">
        <f t="shared" si="25"/>
        <v>37400000</v>
      </c>
      <c r="K422" s="39">
        <f t="shared" si="23"/>
        <v>2</v>
      </c>
      <c r="M422" s="38" t="str">
        <f t="shared" si="24"/>
        <v>AleXX777</v>
      </c>
    </row>
    <row r="423" spans="1:13" ht="15">
      <c r="A423" s="46">
        <f>COUNTIFS(B$3:B$1130,B423)</f>
        <v>1</v>
      </c>
      <c r="B423" s="33" t="s">
        <v>607</v>
      </c>
      <c r="C423" s="47">
        <f>IF(ISNA(VLOOKUP(Журналисты!$B423,'10'!$B$2:$C$400,2,0))=TRUE,0,VLOOKUP(Журналисты!$B423,'10'!$B$2:$C$400,2,0))</f>
        <v>0</v>
      </c>
      <c r="D423" s="47">
        <f>IF(ISNA(VLOOKUP(Журналисты!$B423,'11'!$B$2:$C$400,2,0))=TRUE,0,VLOOKUP(Журналисты!$B423,'11'!$B$2:$C$400,2,0))</f>
        <v>0</v>
      </c>
      <c r="E423" s="47">
        <f>IF(ISNA(VLOOKUP(Журналисты!$B423,'12'!$B$2:$C$400,2,0))=TRUE,0,VLOOKUP(Журналисты!$B423,'12'!$B$2:$C$400,2,0))</f>
        <v>0</v>
      </c>
      <c r="F423" s="47">
        <f>IF(ISNA(VLOOKUP(Журналисты!$B423,'13'!$B$2:$C$400,2,0))=TRUE,0,VLOOKUP(Журналисты!$B423,'13'!$B$2:$C$400,2,0))</f>
        <v>13700000</v>
      </c>
      <c r="G423" s="47">
        <f>IF(ISNA(VLOOKUP(Журналисты!$B423,'14'!$B$2:$C$400,2,0))=TRUE,0,VLOOKUP(Журналисты!$B423,'14'!$B$2:$C$400,2,0))</f>
        <v>0</v>
      </c>
      <c r="H423" s="47">
        <f>IF(ISNA(VLOOKUP(Журналисты!$B423,'15'!$B$2:$C$400,2,0))=TRUE,0,VLOOKUP(Журналисты!$B423,'15'!$B$2:$C$400,2,0))</f>
        <v>0</v>
      </c>
      <c r="I423" s="37">
        <f t="shared" si="25"/>
        <v>13700000</v>
      </c>
      <c r="K423" s="39">
        <f t="shared" si="23"/>
        <v>1</v>
      </c>
      <c r="M423" s="38" t="str">
        <f t="shared" si="24"/>
        <v>Magistr13</v>
      </c>
    </row>
    <row r="424" spans="1:13" ht="15">
      <c r="A424" s="46">
        <f>COUNTIFS(B$3:B$1130,B424)</f>
        <v>1</v>
      </c>
      <c r="B424" s="33" t="s">
        <v>270</v>
      </c>
      <c r="C424" s="47">
        <f>IF(ISNA(VLOOKUP(Журналисты!$B424,'10'!$B$2:$C$400,2,0))=TRUE,0,VLOOKUP(Журналисты!$B424,'10'!$B$2:$C$400,2,0))</f>
        <v>3000000</v>
      </c>
      <c r="D424" s="47">
        <f>IF(ISNA(VLOOKUP(Журналисты!$B424,'11'!$B$2:$C$400,2,0))=TRUE,0,VLOOKUP(Журналисты!$B424,'11'!$B$2:$C$400,2,0))</f>
        <v>3000000</v>
      </c>
      <c r="E424" s="47">
        <f>IF(ISNA(VLOOKUP(Журналисты!$B424,'12'!$B$2:$C$400,2,0))=TRUE,0,VLOOKUP(Журналисты!$B424,'12'!$B$2:$C$400,2,0))</f>
        <v>0</v>
      </c>
      <c r="F424" s="47">
        <f>IF(ISNA(VLOOKUP(Журналисты!$B424,'13'!$B$2:$C$400,2,0))=TRUE,0,VLOOKUP(Журналисты!$B424,'13'!$B$2:$C$400,2,0))</f>
        <v>13600000</v>
      </c>
      <c r="G424" s="47">
        <f>IF(ISNA(VLOOKUP(Журналисты!$B424,'14'!$B$2:$C$400,2,0))=TRUE,0,VLOOKUP(Журналисты!$B424,'14'!$B$2:$C$400,2,0))</f>
        <v>0</v>
      </c>
      <c r="H424" s="47">
        <f>IF(ISNA(VLOOKUP(Журналисты!$B424,'15'!$B$2:$C$400,2,0))=TRUE,0,VLOOKUP(Журналисты!$B424,'15'!$B$2:$C$400,2,0))</f>
        <v>0</v>
      </c>
      <c r="I424" s="37">
        <f t="shared" si="25"/>
        <v>19600000</v>
      </c>
      <c r="K424" s="39">
        <f t="shared" si="23"/>
        <v>3</v>
      </c>
      <c r="M424" s="38" t="str">
        <f t="shared" si="24"/>
        <v>Dinbryan</v>
      </c>
    </row>
    <row r="425" spans="1:13" ht="15">
      <c r="A425" s="46">
        <f>COUNTIFS(B$3:B$1130,B425)</f>
        <v>1</v>
      </c>
      <c r="B425" s="33" t="s">
        <v>610</v>
      </c>
      <c r="C425" s="47">
        <f>IF(ISNA(VLOOKUP(Журналисты!$B425,'10'!$B$2:$C$400,2,0))=TRUE,0,VLOOKUP(Журналисты!$B425,'10'!$B$2:$C$400,2,0))</f>
        <v>0</v>
      </c>
      <c r="D425" s="47">
        <f>IF(ISNA(VLOOKUP(Журналисты!$B425,'11'!$B$2:$C$400,2,0))=TRUE,0,VLOOKUP(Журналисты!$B425,'11'!$B$2:$C$400,2,0))</f>
        <v>0</v>
      </c>
      <c r="E425" s="47">
        <f>IF(ISNA(VLOOKUP(Журналисты!$B425,'12'!$B$2:$C$400,2,0))=TRUE,0,VLOOKUP(Журналисты!$B425,'12'!$B$2:$C$400,2,0))</f>
        <v>0</v>
      </c>
      <c r="F425" s="47">
        <f>IF(ISNA(VLOOKUP(Журналисты!$B425,'13'!$B$2:$C$400,2,0))=TRUE,0,VLOOKUP(Журналисты!$B425,'13'!$B$2:$C$400,2,0))</f>
        <v>13500000</v>
      </c>
      <c r="G425" s="47">
        <f>IF(ISNA(VLOOKUP(Журналисты!$B425,'14'!$B$2:$C$400,2,0))=TRUE,0,VLOOKUP(Журналисты!$B425,'14'!$B$2:$C$400,2,0))</f>
        <v>0</v>
      </c>
      <c r="H425" s="47">
        <f>IF(ISNA(VLOOKUP(Журналисты!$B425,'15'!$B$2:$C$400,2,0))=TRUE,0,VLOOKUP(Журналисты!$B425,'15'!$B$2:$C$400,2,0))</f>
        <v>0</v>
      </c>
      <c r="I425" s="37">
        <f t="shared" si="25"/>
        <v>13500000</v>
      </c>
      <c r="K425" s="39">
        <f t="shared" si="23"/>
        <v>1</v>
      </c>
      <c r="M425" s="38" t="str">
        <f t="shared" si="24"/>
        <v>Aliyoff</v>
      </c>
    </row>
    <row r="426" spans="1:13" ht="15">
      <c r="A426" s="46">
        <f>COUNTIFS(B$3:B$1130,B426)</f>
        <v>1</v>
      </c>
      <c r="B426" s="33" t="s">
        <v>417</v>
      </c>
      <c r="C426" s="47">
        <f>IF(ISNA(VLOOKUP(Журналисты!$B426,'10'!$B$2:$C$400,2,0))=TRUE,0,VLOOKUP(Журналисты!$B426,'10'!$B$2:$C$400,2,0))</f>
        <v>0</v>
      </c>
      <c r="D426" s="47">
        <f>IF(ISNA(VLOOKUP(Журналисты!$B426,'11'!$B$2:$C$400,2,0))=TRUE,0,VLOOKUP(Журналисты!$B426,'11'!$B$2:$C$400,2,0))</f>
        <v>0</v>
      </c>
      <c r="E426" s="47">
        <f>IF(ISNA(VLOOKUP(Журналисты!$B426,'12'!$B$2:$C$400,2,0))=TRUE,0,VLOOKUP(Журналисты!$B426,'12'!$B$2:$C$400,2,0))</f>
        <v>12525000</v>
      </c>
      <c r="F426" s="47">
        <f>IF(ISNA(VLOOKUP(Журналисты!$B426,'13'!$B$2:$C$400,2,0))=TRUE,0,VLOOKUP(Журналисты!$B426,'13'!$B$2:$C$400,2,0))</f>
        <v>13500000</v>
      </c>
      <c r="G426" s="47">
        <f>IF(ISNA(VLOOKUP(Журналисты!$B426,'14'!$B$2:$C$400,2,0))=TRUE,0,VLOOKUP(Журналисты!$B426,'14'!$B$2:$C$400,2,0))</f>
        <v>0</v>
      </c>
      <c r="H426" s="47">
        <f>IF(ISNA(VLOOKUP(Журналисты!$B426,'15'!$B$2:$C$400,2,0))=TRUE,0,VLOOKUP(Журналисты!$B426,'15'!$B$2:$C$400,2,0))</f>
        <v>0</v>
      </c>
      <c r="I426" s="37">
        <f t="shared" si="25"/>
        <v>26025000</v>
      </c>
      <c r="K426" s="39">
        <f t="shared" si="23"/>
        <v>2</v>
      </c>
      <c r="M426" s="38" t="str">
        <f t="shared" si="24"/>
        <v>Rikka</v>
      </c>
    </row>
    <row r="427" spans="1:13" ht="15">
      <c r="A427" s="46">
        <f>COUNTIFS(B$3:B$1130,B427)</f>
        <v>1</v>
      </c>
      <c r="B427" s="33" t="s">
        <v>611</v>
      </c>
      <c r="C427" s="47">
        <f>IF(ISNA(VLOOKUP(Журналисты!$B427,'10'!$B$2:$C$400,2,0))=TRUE,0,VLOOKUP(Журналисты!$B427,'10'!$B$2:$C$400,2,0))</f>
        <v>0</v>
      </c>
      <c r="D427" s="47">
        <f>IF(ISNA(VLOOKUP(Журналисты!$B427,'11'!$B$2:$C$400,2,0))=TRUE,0,VLOOKUP(Журналисты!$B427,'11'!$B$2:$C$400,2,0))</f>
        <v>0</v>
      </c>
      <c r="E427" s="47">
        <f>IF(ISNA(VLOOKUP(Журналисты!$B427,'12'!$B$2:$C$400,2,0))=TRUE,0,VLOOKUP(Журналисты!$B427,'12'!$B$2:$C$400,2,0))</f>
        <v>0</v>
      </c>
      <c r="F427" s="47">
        <f>IF(ISNA(VLOOKUP(Журналисты!$B427,'13'!$B$2:$C$400,2,0))=TRUE,0,VLOOKUP(Журналисты!$B427,'13'!$B$2:$C$400,2,0))</f>
        <v>12500000</v>
      </c>
      <c r="G427" s="47">
        <f>IF(ISNA(VLOOKUP(Журналисты!$B427,'14'!$B$2:$C$400,2,0))=TRUE,0,VLOOKUP(Журналисты!$B427,'14'!$B$2:$C$400,2,0))</f>
        <v>0</v>
      </c>
      <c r="H427" s="47">
        <f>IF(ISNA(VLOOKUP(Журналисты!$B427,'15'!$B$2:$C$400,2,0))=TRUE,0,VLOOKUP(Журналисты!$B427,'15'!$B$2:$C$400,2,0))</f>
        <v>0</v>
      </c>
      <c r="I427" s="37">
        <f t="shared" si="25"/>
        <v>12500000</v>
      </c>
      <c r="K427" s="39">
        <f t="shared" si="23"/>
        <v>1</v>
      </c>
      <c r="M427" s="38" t="str">
        <f t="shared" si="24"/>
        <v>Exis</v>
      </c>
    </row>
    <row r="428" spans="1:13" ht="15">
      <c r="A428" s="46">
        <f>COUNTIFS(B$3:B$1130,B428)</f>
        <v>1</v>
      </c>
      <c r="B428" s="33" t="s">
        <v>433</v>
      </c>
      <c r="C428" s="47">
        <f>IF(ISNA(VLOOKUP(Журналисты!$B428,'10'!$B$2:$C$400,2,0))=TRUE,0,VLOOKUP(Журналисты!$B428,'10'!$B$2:$C$400,2,0))</f>
        <v>0</v>
      </c>
      <c r="D428" s="47">
        <f>IF(ISNA(VLOOKUP(Журналисты!$B428,'11'!$B$2:$C$400,2,0))=TRUE,0,VLOOKUP(Журналисты!$B428,'11'!$B$2:$C$400,2,0))</f>
        <v>0</v>
      </c>
      <c r="E428" s="47">
        <f>IF(ISNA(VLOOKUP(Журналисты!$B428,'12'!$B$2:$C$400,2,0))=TRUE,0,VLOOKUP(Журналисты!$B428,'12'!$B$2:$C$400,2,0))</f>
        <v>9900000</v>
      </c>
      <c r="F428" s="47">
        <f>IF(ISNA(VLOOKUP(Журналисты!$B428,'13'!$B$2:$C$400,2,0))=TRUE,0,VLOOKUP(Журналисты!$B428,'13'!$B$2:$C$400,2,0))</f>
        <v>12300000</v>
      </c>
      <c r="G428" s="47">
        <f>IF(ISNA(VLOOKUP(Журналисты!$B428,'14'!$B$2:$C$400,2,0))=TRUE,0,VLOOKUP(Журналисты!$B428,'14'!$B$2:$C$400,2,0))</f>
        <v>0</v>
      </c>
      <c r="H428" s="47">
        <f>IF(ISNA(VLOOKUP(Журналисты!$B428,'15'!$B$2:$C$400,2,0))=TRUE,0,VLOOKUP(Журналисты!$B428,'15'!$B$2:$C$400,2,0))</f>
        <v>0</v>
      </c>
      <c r="I428" s="37">
        <f aca="true" t="shared" si="26" ref="I428:I459">SUM(C428:H428)</f>
        <v>22200000</v>
      </c>
      <c r="K428" s="39">
        <f t="shared" si="23"/>
        <v>2</v>
      </c>
      <c r="M428" s="38" t="str">
        <f t="shared" si="24"/>
        <v>Ruzuk</v>
      </c>
    </row>
    <row r="429" spans="1:13" ht="15">
      <c r="A429" s="46">
        <f>COUNTIFS(B$3:B$1130,B429)</f>
        <v>1</v>
      </c>
      <c r="B429" s="33" t="s">
        <v>613</v>
      </c>
      <c r="C429" s="47">
        <f>IF(ISNA(VLOOKUP(Журналисты!$B429,'10'!$B$2:$C$400,2,0))=TRUE,0,VLOOKUP(Журналисты!$B429,'10'!$B$2:$C$400,2,0))</f>
        <v>0</v>
      </c>
      <c r="D429" s="47">
        <f>IF(ISNA(VLOOKUP(Журналисты!$B429,'11'!$B$2:$C$400,2,0))=TRUE,0,VLOOKUP(Журналисты!$B429,'11'!$B$2:$C$400,2,0))</f>
        <v>0</v>
      </c>
      <c r="E429" s="47">
        <f>IF(ISNA(VLOOKUP(Журналисты!$B429,'12'!$B$2:$C$400,2,0))=TRUE,0,VLOOKUP(Журналисты!$B429,'12'!$B$2:$C$400,2,0))</f>
        <v>0</v>
      </c>
      <c r="F429" s="47">
        <f>IF(ISNA(VLOOKUP(Журналисты!$B429,'13'!$B$2:$C$400,2,0))=TRUE,0,VLOOKUP(Журналисты!$B429,'13'!$B$2:$C$400,2,0))</f>
        <v>12100000</v>
      </c>
      <c r="G429" s="47">
        <f>IF(ISNA(VLOOKUP(Журналисты!$B429,'14'!$B$2:$C$400,2,0))=TRUE,0,VLOOKUP(Журналисты!$B429,'14'!$B$2:$C$400,2,0))</f>
        <v>0</v>
      </c>
      <c r="H429" s="47">
        <f>IF(ISNA(VLOOKUP(Журналисты!$B429,'15'!$B$2:$C$400,2,0))=TRUE,0,VLOOKUP(Журналисты!$B429,'15'!$B$2:$C$400,2,0))</f>
        <v>0</v>
      </c>
      <c r="I429" s="37">
        <f t="shared" si="26"/>
        <v>12100000</v>
      </c>
      <c r="K429" s="39">
        <f t="shared" si="23"/>
        <v>1</v>
      </c>
      <c r="M429" s="38" t="str">
        <f t="shared" si="24"/>
        <v>BeDark</v>
      </c>
    </row>
    <row r="430" spans="1:13" ht="15">
      <c r="A430" s="46">
        <f>COUNTIFS(B$3:B$1130,B430)</f>
        <v>1</v>
      </c>
      <c r="B430" s="33" t="s">
        <v>89</v>
      </c>
      <c r="C430" s="47">
        <f>IF(ISNA(VLOOKUP(Журналисты!$B430,'10'!$B$2:$C$400,2,0))=TRUE,0,VLOOKUP(Журналисты!$B430,'10'!$B$2:$C$400,2,0))</f>
        <v>24500000</v>
      </c>
      <c r="D430" s="47">
        <f>IF(ISNA(VLOOKUP(Журналисты!$B430,'11'!$B$2:$C$400,2,0))=TRUE,0,VLOOKUP(Журналисты!$B430,'11'!$B$2:$C$400,2,0))</f>
        <v>25600000</v>
      </c>
      <c r="E430" s="47">
        <f>IF(ISNA(VLOOKUP(Журналисты!$B430,'12'!$B$2:$C$400,2,0))=TRUE,0,VLOOKUP(Журналисты!$B430,'12'!$B$2:$C$400,2,0))</f>
        <v>0</v>
      </c>
      <c r="F430" s="47">
        <f>IF(ISNA(VLOOKUP(Журналисты!$B430,'13'!$B$2:$C$400,2,0))=TRUE,0,VLOOKUP(Журналисты!$B430,'13'!$B$2:$C$400,2,0))</f>
        <v>11900000</v>
      </c>
      <c r="G430" s="47">
        <f>IF(ISNA(VLOOKUP(Журналисты!$B430,'14'!$B$2:$C$400,2,0))=TRUE,0,VLOOKUP(Журналисты!$B430,'14'!$B$2:$C$400,2,0))</f>
        <v>0</v>
      </c>
      <c r="H430" s="47">
        <f>IF(ISNA(VLOOKUP(Журналисты!$B430,'15'!$B$2:$C$400,2,0))=TRUE,0,VLOOKUP(Журналисты!$B430,'15'!$B$2:$C$400,2,0))</f>
        <v>0</v>
      </c>
      <c r="I430" s="37">
        <f t="shared" si="26"/>
        <v>62000000</v>
      </c>
      <c r="K430" s="39">
        <f t="shared" si="23"/>
        <v>3</v>
      </c>
      <c r="M430" s="38" t="str">
        <f t="shared" si="24"/>
        <v>Невилл</v>
      </c>
    </row>
    <row r="431" spans="1:13" ht="15">
      <c r="A431" s="46">
        <f>COUNTIFS(B$3:B$1130,B431)</f>
        <v>1</v>
      </c>
      <c r="B431" s="33" t="s">
        <v>614</v>
      </c>
      <c r="C431" s="47">
        <f>IF(ISNA(VLOOKUP(Журналисты!$B431,'10'!$B$2:$C$400,2,0))=TRUE,0,VLOOKUP(Журналисты!$B431,'10'!$B$2:$C$400,2,0))</f>
        <v>0</v>
      </c>
      <c r="D431" s="47">
        <f>IF(ISNA(VLOOKUP(Журналисты!$B431,'11'!$B$2:$C$400,2,0))=TRUE,0,VLOOKUP(Журналисты!$B431,'11'!$B$2:$C$400,2,0))</f>
        <v>0</v>
      </c>
      <c r="E431" s="47">
        <f>IF(ISNA(VLOOKUP(Журналисты!$B431,'12'!$B$2:$C$400,2,0))=TRUE,0,VLOOKUP(Журналисты!$B431,'12'!$B$2:$C$400,2,0))</f>
        <v>0</v>
      </c>
      <c r="F431" s="47">
        <f>IF(ISNA(VLOOKUP(Журналисты!$B431,'13'!$B$2:$C$400,2,0))=TRUE,0,VLOOKUP(Журналисты!$B431,'13'!$B$2:$C$400,2,0))</f>
        <v>11800000</v>
      </c>
      <c r="G431" s="47">
        <f>IF(ISNA(VLOOKUP(Журналисты!$B431,'14'!$B$2:$C$400,2,0))=TRUE,0,VLOOKUP(Журналисты!$B431,'14'!$B$2:$C$400,2,0))</f>
        <v>0</v>
      </c>
      <c r="H431" s="47">
        <f>IF(ISNA(VLOOKUP(Журналисты!$B431,'15'!$B$2:$C$400,2,0))=TRUE,0,VLOOKUP(Журналисты!$B431,'15'!$B$2:$C$400,2,0))</f>
        <v>0</v>
      </c>
      <c r="I431" s="37">
        <f t="shared" si="26"/>
        <v>11800000</v>
      </c>
      <c r="K431" s="39">
        <f t="shared" si="23"/>
        <v>1</v>
      </c>
      <c r="M431" s="38" t="str">
        <f t="shared" si="24"/>
        <v>AlbertS</v>
      </c>
    </row>
    <row r="432" spans="1:13" ht="26.25">
      <c r="A432" s="46">
        <f>COUNTIFS(B$3:B$1130,B432)</f>
        <v>1</v>
      </c>
      <c r="B432" s="33" t="s">
        <v>219</v>
      </c>
      <c r="C432" s="47">
        <f>IF(ISNA(VLOOKUP(Журналисты!$B432,'10'!$B$2:$C$400,2,0))=TRUE,0,VLOOKUP(Журналисты!$B432,'10'!$B$2:$C$400,2,0))</f>
        <v>5100000</v>
      </c>
      <c r="D432" s="47">
        <f>IF(ISNA(VLOOKUP(Журналисты!$B432,'11'!$B$2:$C$400,2,0))=TRUE,0,VLOOKUP(Журналисты!$B432,'11'!$B$2:$C$400,2,0))</f>
        <v>6000000</v>
      </c>
      <c r="E432" s="47">
        <f>IF(ISNA(VLOOKUP(Журналисты!$B432,'12'!$B$2:$C$400,2,0))=TRUE,0,VLOOKUP(Журналисты!$B432,'12'!$B$2:$C$400,2,0))</f>
        <v>0</v>
      </c>
      <c r="F432" s="47">
        <f>IF(ISNA(VLOOKUP(Журналисты!$B432,'13'!$B$2:$C$400,2,0))=TRUE,0,VLOOKUP(Журналисты!$B432,'13'!$B$2:$C$400,2,0))</f>
        <v>11700000</v>
      </c>
      <c r="G432" s="47">
        <f>IF(ISNA(VLOOKUP(Журналисты!$B432,'14'!$B$2:$C$400,2,0))=TRUE,0,VLOOKUP(Журналисты!$B432,'14'!$B$2:$C$400,2,0))</f>
        <v>0</v>
      </c>
      <c r="H432" s="47">
        <f>IF(ISNA(VLOOKUP(Журналисты!$B432,'15'!$B$2:$C$400,2,0))=TRUE,0,VLOOKUP(Журналисты!$B432,'15'!$B$2:$C$400,2,0))</f>
        <v>0</v>
      </c>
      <c r="I432" s="37">
        <f t="shared" si="26"/>
        <v>22800000</v>
      </c>
      <c r="K432" s="39">
        <f t="shared" si="23"/>
        <v>3</v>
      </c>
      <c r="M432" s="38" t="str">
        <f t="shared" si="24"/>
        <v>Insert_Scarry_Name</v>
      </c>
    </row>
    <row r="433" spans="1:13" ht="15">
      <c r="A433" s="46">
        <f>COUNTIFS(B$3:B$1130,B433)</f>
        <v>1</v>
      </c>
      <c r="B433" s="33" t="s">
        <v>616</v>
      </c>
      <c r="C433" s="47">
        <f>IF(ISNA(VLOOKUP(Журналисты!$B433,'10'!$B$2:$C$400,2,0))=TRUE,0,VLOOKUP(Журналисты!$B433,'10'!$B$2:$C$400,2,0))</f>
        <v>0</v>
      </c>
      <c r="D433" s="47">
        <f>IF(ISNA(VLOOKUP(Журналисты!$B433,'11'!$B$2:$C$400,2,0))=TRUE,0,VLOOKUP(Журналисты!$B433,'11'!$B$2:$C$400,2,0))</f>
        <v>0</v>
      </c>
      <c r="E433" s="47">
        <f>IF(ISNA(VLOOKUP(Журналисты!$B433,'12'!$B$2:$C$400,2,0))=TRUE,0,VLOOKUP(Журналисты!$B433,'12'!$B$2:$C$400,2,0))</f>
        <v>0</v>
      </c>
      <c r="F433" s="47">
        <f>IF(ISNA(VLOOKUP(Журналисты!$B433,'13'!$B$2:$C$400,2,0))=TRUE,0,VLOOKUP(Журналисты!$B433,'13'!$B$2:$C$400,2,0))</f>
        <v>11600000</v>
      </c>
      <c r="G433" s="47">
        <f>IF(ISNA(VLOOKUP(Журналисты!$B433,'14'!$B$2:$C$400,2,0))=TRUE,0,VLOOKUP(Журналисты!$B433,'14'!$B$2:$C$400,2,0))</f>
        <v>0</v>
      </c>
      <c r="H433" s="47">
        <f>IF(ISNA(VLOOKUP(Журналисты!$B433,'15'!$B$2:$C$400,2,0))=TRUE,0,VLOOKUP(Журналисты!$B433,'15'!$B$2:$C$400,2,0))</f>
        <v>0</v>
      </c>
      <c r="I433" s="37">
        <f t="shared" si="26"/>
        <v>11600000</v>
      </c>
      <c r="K433" s="39">
        <f t="shared" si="23"/>
        <v>1</v>
      </c>
      <c r="M433" s="38" t="str">
        <f t="shared" si="24"/>
        <v>SUPERR</v>
      </c>
    </row>
    <row r="434" spans="1:13" ht="26.25">
      <c r="A434" s="46">
        <f>COUNTIFS(B$3:B$1130,B434)</f>
        <v>1</v>
      </c>
      <c r="B434" s="33" t="s">
        <v>348</v>
      </c>
      <c r="C434" s="47">
        <f>IF(ISNA(VLOOKUP(Журналисты!$B434,'10'!$B$2:$C$400,2,0))=TRUE,0,VLOOKUP(Журналисты!$B434,'10'!$B$2:$C$400,2,0))</f>
        <v>0</v>
      </c>
      <c r="D434" s="47">
        <f>IF(ISNA(VLOOKUP(Журналисты!$B434,'11'!$B$2:$C$400,2,0))=TRUE,0,VLOOKUP(Журналисты!$B434,'11'!$B$2:$C$400,2,0))</f>
        <v>0</v>
      </c>
      <c r="E434" s="47">
        <f>IF(ISNA(VLOOKUP(Журналисты!$B434,'12'!$B$2:$C$400,2,0))=TRUE,0,VLOOKUP(Журналисты!$B434,'12'!$B$2:$C$400,2,0))</f>
        <v>56800000</v>
      </c>
      <c r="F434" s="47">
        <f>IF(ISNA(VLOOKUP(Журналисты!$B434,'13'!$B$2:$C$400,2,0))=TRUE,0,VLOOKUP(Журналисты!$B434,'13'!$B$2:$C$400,2,0))</f>
        <v>11300000</v>
      </c>
      <c r="G434" s="47">
        <f>IF(ISNA(VLOOKUP(Журналисты!$B434,'14'!$B$2:$C$400,2,0))=TRUE,0,VLOOKUP(Журналисты!$B434,'14'!$B$2:$C$400,2,0))</f>
        <v>0</v>
      </c>
      <c r="H434" s="47">
        <f>IF(ISNA(VLOOKUP(Журналисты!$B434,'15'!$B$2:$C$400,2,0))=TRUE,0,VLOOKUP(Журналисты!$B434,'15'!$B$2:$C$400,2,0))</f>
        <v>0</v>
      </c>
      <c r="I434" s="37">
        <f t="shared" si="26"/>
        <v>68100000</v>
      </c>
      <c r="K434" s="39">
        <f t="shared" si="23"/>
        <v>2</v>
      </c>
      <c r="M434" s="38" t="str">
        <f t="shared" si="24"/>
        <v>Александр Скрябин (skryabin)</v>
      </c>
    </row>
    <row r="435" spans="1:13" ht="26.25">
      <c r="A435" s="46">
        <f>COUNTIFS(B$3:B$1130,B435)</f>
        <v>1</v>
      </c>
      <c r="B435" s="33" t="s">
        <v>347</v>
      </c>
      <c r="C435" s="47">
        <f>IF(ISNA(VLOOKUP(Журналисты!$B435,'10'!$B$2:$C$400,2,0))=TRUE,0,VLOOKUP(Журналисты!$B435,'10'!$B$2:$C$400,2,0))</f>
        <v>0</v>
      </c>
      <c r="D435" s="47">
        <f>IF(ISNA(VLOOKUP(Журналисты!$B435,'11'!$B$2:$C$400,2,0))=TRUE,0,VLOOKUP(Журналисты!$B435,'11'!$B$2:$C$400,2,0))</f>
        <v>0</v>
      </c>
      <c r="E435" s="47">
        <f>IF(ISNA(VLOOKUP(Журналисты!$B435,'12'!$B$2:$C$400,2,0))=TRUE,0,VLOOKUP(Журналисты!$B435,'12'!$B$2:$C$400,2,0))</f>
        <v>59300000</v>
      </c>
      <c r="F435" s="47">
        <f>IF(ISNA(VLOOKUP(Журналисты!$B435,'13'!$B$2:$C$400,2,0))=TRUE,0,VLOOKUP(Журналисты!$B435,'13'!$B$2:$C$400,2,0))</f>
        <v>11300000</v>
      </c>
      <c r="G435" s="47">
        <f>IF(ISNA(VLOOKUP(Журналисты!$B435,'14'!$B$2:$C$400,2,0))=TRUE,0,VLOOKUP(Журналисты!$B435,'14'!$B$2:$C$400,2,0))</f>
        <v>0</v>
      </c>
      <c r="H435" s="47">
        <f>IF(ISNA(VLOOKUP(Журналисты!$B435,'15'!$B$2:$C$400,2,0))=TRUE,0,VLOOKUP(Журналисты!$B435,'15'!$B$2:$C$400,2,0))</f>
        <v>0</v>
      </c>
      <c r="I435" s="37">
        <f t="shared" si="26"/>
        <v>70600000</v>
      </c>
      <c r="K435" s="39">
        <f t="shared" si="23"/>
        <v>2</v>
      </c>
      <c r="M435" s="38" t="str">
        <f t="shared" si="24"/>
        <v>Мика Тутаев (Uroboros)</v>
      </c>
    </row>
    <row r="436" spans="1:13" ht="15">
      <c r="A436" s="46">
        <f>COUNTIFS(B$3:B$1130,B436)</f>
        <v>1</v>
      </c>
      <c r="B436" s="33" t="s">
        <v>378</v>
      </c>
      <c r="C436" s="47">
        <f>IF(ISNA(VLOOKUP(Журналисты!$B436,'10'!$B$2:$C$400,2,0))=TRUE,0,VLOOKUP(Журналисты!$B436,'10'!$B$2:$C$400,2,0))</f>
        <v>0</v>
      </c>
      <c r="D436" s="47">
        <f>IF(ISNA(VLOOKUP(Журналисты!$B436,'11'!$B$2:$C$400,2,0))=TRUE,0,VLOOKUP(Журналисты!$B436,'11'!$B$2:$C$400,2,0))</f>
        <v>0</v>
      </c>
      <c r="E436" s="47">
        <f>IF(ISNA(VLOOKUP(Журналисты!$B436,'12'!$B$2:$C$400,2,0))=TRUE,0,VLOOKUP(Журналисты!$B436,'12'!$B$2:$C$400,2,0))</f>
        <v>23900000</v>
      </c>
      <c r="F436" s="47">
        <f>IF(ISNA(VLOOKUP(Журналисты!$B436,'13'!$B$2:$C$400,2,0))=TRUE,0,VLOOKUP(Журналисты!$B436,'13'!$B$2:$C$400,2,0))</f>
        <v>10900000</v>
      </c>
      <c r="G436" s="47">
        <f>IF(ISNA(VLOOKUP(Журналисты!$B436,'14'!$B$2:$C$400,2,0))=TRUE,0,VLOOKUP(Журналисты!$B436,'14'!$B$2:$C$400,2,0))</f>
        <v>0</v>
      </c>
      <c r="H436" s="47">
        <f>IF(ISNA(VLOOKUP(Журналисты!$B436,'15'!$B$2:$C$400,2,0))=TRUE,0,VLOOKUP(Журналисты!$B436,'15'!$B$2:$C$400,2,0))</f>
        <v>0</v>
      </c>
      <c r="I436" s="37">
        <f t="shared" si="26"/>
        <v>34800000</v>
      </c>
      <c r="K436" s="39">
        <f t="shared" si="23"/>
        <v>2</v>
      </c>
      <c r="M436" s="38" t="str">
        <f t="shared" si="24"/>
        <v>Ivan_SiD</v>
      </c>
    </row>
    <row r="437" spans="1:13" ht="15">
      <c r="A437" s="46">
        <f>COUNTIFS(B$3:B$1130,B437)</f>
        <v>1</v>
      </c>
      <c r="B437" s="33" t="s">
        <v>618</v>
      </c>
      <c r="C437" s="47">
        <f>IF(ISNA(VLOOKUP(Журналисты!$B437,'10'!$B$2:$C$400,2,0))=TRUE,0,VLOOKUP(Журналисты!$B437,'10'!$B$2:$C$400,2,0))</f>
        <v>0</v>
      </c>
      <c r="D437" s="47">
        <f>IF(ISNA(VLOOKUP(Журналисты!$B437,'11'!$B$2:$C$400,2,0))=TRUE,0,VLOOKUP(Журналисты!$B437,'11'!$B$2:$C$400,2,0))</f>
        <v>0</v>
      </c>
      <c r="E437" s="47">
        <f>IF(ISNA(VLOOKUP(Журналисты!$B437,'12'!$B$2:$C$400,2,0))=TRUE,0,VLOOKUP(Журналисты!$B437,'12'!$B$2:$C$400,2,0))</f>
        <v>0</v>
      </c>
      <c r="F437" s="47">
        <f>IF(ISNA(VLOOKUP(Журналисты!$B437,'13'!$B$2:$C$400,2,0))=TRUE,0,VLOOKUP(Журналисты!$B437,'13'!$B$2:$C$400,2,0))</f>
        <v>10000000</v>
      </c>
      <c r="G437" s="47">
        <f>IF(ISNA(VLOOKUP(Журналисты!$B437,'14'!$B$2:$C$400,2,0))=TRUE,0,VLOOKUP(Журналисты!$B437,'14'!$B$2:$C$400,2,0))</f>
        <v>0</v>
      </c>
      <c r="H437" s="47">
        <f>IF(ISNA(VLOOKUP(Журналисты!$B437,'15'!$B$2:$C$400,2,0))=TRUE,0,VLOOKUP(Журналисты!$B437,'15'!$B$2:$C$400,2,0))</f>
        <v>0</v>
      </c>
      <c r="I437" s="37">
        <f t="shared" si="26"/>
        <v>10000000</v>
      </c>
      <c r="K437" s="39">
        <f t="shared" si="23"/>
        <v>1</v>
      </c>
      <c r="M437" s="38" t="str">
        <f t="shared" si="24"/>
        <v>-maniak-</v>
      </c>
    </row>
    <row r="438" spans="1:13" ht="15">
      <c r="A438" s="46">
        <f>COUNTIFS(B$3:B$1130,B438)</f>
        <v>1</v>
      </c>
      <c r="B438" s="33" t="s">
        <v>143</v>
      </c>
      <c r="C438" s="47">
        <f>IF(ISNA(VLOOKUP(Журналисты!$B438,'10'!$B$2:$C$400,2,0))=TRUE,0,VLOOKUP(Журналисты!$B438,'10'!$B$2:$C$400,2,0))</f>
        <v>13300000</v>
      </c>
      <c r="D438" s="47">
        <f>IF(ISNA(VLOOKUP(Журналисты!$B438,'11'!$B$2:$C$400,2,0))=TRUE,0,VLOOKUP(Журналисты!$B438,'11'!$B$2:$C$400,2,0))</f>
        <v>13300000</v>
      </c>
      <c r="E438" s="47">
        <f>IF(ISNA(VLOOKUP(Журналисты!$B438,'12'!$B$2:$C$400,2,0))=TRUE,0,VLOOKUP(Журналисты!$B438,'12'!$B$2:$C$400,2,0))</f>
        <v>0</v>
      </c>
      <c r="F438" s="47">
        <f>IF(ISNA(VLOOKUP(Журналисты!$B438,'13'!$B$2:$C$400,2,0))=TRUE,0,VLOOKUP(Журналисты!$B438,'13'!$B$2:$C$400,2,0))</f>
        <v>10000000</v>
      </c>
      <c r="G438" s="47">
        <f>IF(ISNA(VLOOKUP(Журналисты!$B438,'14'!$B$2:$C$400,2,0))=TRUE,0,VLOOKUP(Журналисты!$B438,'14'!$B$2:$C$400,2,0))</f>
        <v>0</v>
      </c>
      <c r="H438" s="47">
        <f>IF(ISNA(VLOOKUP(Журналисты!$B438,'15'!$B$2:$C$400,2,0))=TRUE,0,VLOOKUP(Журналисты!$B438,'15'!$B$2:$C$400,2,0))</f>
        <v>0</v>
      </c>
      <c r="I438" s="37">
        <f t="shared" si="26"/>
        <v>36600000</v>
      </c>
      <c r="K438" s="39">
        <f t="shared" si="23"/>
        <v>3</v>
      </c>
      <c r="M438" s="38" t="str">
        <f t="shared" si="24"/>
        <v>Serg Gangrel</v>
      </c>
    </row>
    <row r="439" spans="1:13" ht="15">
      <c r="A439" s="46">
        <f>COUNTIFS(B$3:B$1130,B439)</f>
        <v>1</v>
      </c>
      <c r="B439" s="33" t="s">
        <v>623</v>
      </c>
      <c r="C439" s="47">
        <f>IF(ISNA(VLOOKUP(Журналисты!$B439,'10'!$B$2:$C$400,2,0))=TRUE,0,VLOOKUP(Журналисты!$B439,'10'!$B$2:$C$400,2,0))</f>
        <v>0</v>
      </c>
      <c r="D439" s="47">
        <f>IF(ISNA(VLOOKUP(Журналисты!$B439,'11'!$B$2:$C$400,2,0))=TRUE,0,VLOOKUP(Журналисты!$B439,'11'!$B$2:$C$400,2,0))</f>
        <v>0</v>
      </c>
      <c r="E439" s="47">
        <f>IF(ISNA(VLOOKUP(Журналисты!$B439,'12'!$B$2:$C$400,2,0))=TRUE,0,VLOOKUP(Журналисты!$B439,'12'!$B$2:$C$400,2,0))</f>
        <v>0</v>
      </c>
      <c r="F439" s="47">
        <f>IF(ISNA(VLOOKUP(Журналисты!$B439,'13'!$B$2:$C$400,2,0))=TRUE,0,VLOOKUP(Журналисты!$B439,'13'!$B$2:$C$400,2,0))</f>
        <v>8800000</v>
      </c>
      <c r="G439" s="47">
        <f>IF(ISNA(VLOOKUP(Журналисты!$B439,'14'!$B$2:$C$400,2,0))=TRUE,0,VLOOKUP(Журналисты!$B439,'14'!$B$2:$C$400,2,0))</f>
        <v>0</v>
      </c>
      <c r="H439" s="47">
        <f>IF(ISNA(VLOOKUP(Журналисты!$B439,'15'!$B$2:$C$400,2,0))=TRUE,0,VLOOKUP(Журналисты!$B439,'15'!$B$2:$C$400,2,0))</f>
        <v>0</v>
      </c>
      <c r="I439" s="37">
        <f t="shared" si="26"/>
        <v>8800000</v>
      </c>
      <c r="K439" s="39">
        <f t="shared" si="23"/>
        <v>1</v>
      </c>
      <c r="M439" s="38" t="str">
        <f t="shared" si="24"/>
        <v>vvld1</v>
      </c>
    </row>
    <row r="440" spans="1:13" ht="15">
      <c r="A440" s="46">
        <f>COUNTIFS(B$3:B$1130,B440)</f>
        <v>1</v>
      </c>
      <c r="B440" s="33" t="s">
        <v>625</v>
      </c>
      <c r="C440" s="47">
        <f>IF(ISNA(VLOOKUP(Журналисты!$B440,'10'!$B$2:$C$400,2,0))=TRUE,0,VLOOKUP(Журналисты!$B440,'10'!$B$2:$C$400,2,0))</f>
        <v>0</v>
      </c>
      <c r="D440" s="47">
        <f>IF(ISNA(VLOOKUP(Журналисты!$B440,'11'!$B$2:$C$400,2,0))=TRUE,0,VLOOKUP(Журналисты!$B440,'11'!$B$2:$C$400,2,0))</f>
        <v>0</v>
      </c>
      <c r="E440" s="47">
        <f>IF(ISNA(VLOOKUP(Журналисты!$B440,'12'!$B$2:$C$400,2,0))=TRUE,0,VLOOKUP(Журналисты!$B440,'12'!$B$2:$C$400,2,0))</f>
        <v>0</v>
      </c>
      <c r="F440" s="47">
        <f>IF(ISNA(VLOOKUP(Журналисты!$B440,'13'!$B$2:$C$400,2,0))=TRUE,0,VLOOKUP(Журналисты!$B440,'13'!$B$2:$C$400,2,0))</f>
        <v>8700000</v>
      </c>
      <c r="G440" s="47">
        <f>IF(ISNA(VLOOKUP(Журналисты!$B440,'14'!$B$2:$C$400,2,0))=TRUE,0,VLOOKUP(Журналисты!$B440,'14'!$B$2:$C$400,2,0))</f>
        <v>0</v>
      </c>
      <c r="H440" s="47">
        <f>IF(ISNA(VLOOKUP(Журналисты!$B440,'15'!$B$2:$C$400,2,0))=TRUE,0,VLOOKUP(Журналисты!$B440,'15'!$B$2:$C$400,2,0))</f>
        <v>0</v>
      </c>
      <c r="I440" s="37">
        <f t="shared" si="26"/>
        <v>8700000</v>
      </c>
      <c r="K440" s="39">
        <f t="shared" si="23"/>
        <v>1</v>
      </c>
      <c r="M440" s="38" t="str">
        <f t="shared" si="24"/>
        <v>Delik</v>
      </c>
    </row>
    <row r="441" spans="1:13" ht="15">
      <c r="A441" s="46">
        <f>COUNTIFS(B$3:B$1130,B441)</f>
        <v>1</v>
      </c>
      <c r="B441" s="33" t="s">
        <v>5</v>
      </c>
      <c r="C441" s="47">
        <f>IF(ISNA(VLOOKUP(Журналисты!$B441,'10'!$B$2:$C$400,2,0))=TRUE,0,VLOOKUP(Журналисты!$B441,'10'!$B$2:$C$400,2,0))</f>
        <v>53600000</v>
      </c>
      <c r="D441" s="47">
        <f>IF(ISNA(VLOOKUP(Журналисты!$B441,'11'!$B$2:$C$400,2,0))=TRUE,0,VLOOKUP(Журналисты!$B441,'11'!$B$2:$C$400,2,0))</f>
        <v>34700000</v>
      </c>
      <c r="E441" s="47">
        <f>IF(ISNA(VLOOKUP(Журналисты!$B441,'12'!$B$2:$C$400,2,0))=TRUE,0,VLOOKUP(Журналисты!$B441,'12'!$B$2:$C$400,2,0))</f>
        <v>53500000</v>
      </c>
      <c r="F441" s="47">
        <f>IF(ISNA(VLOOKUP(Журналисты!$B441,'13'!$B$2:$C$400,2,0))=TRUE,0,VLOOKUP(Журналисты!$B441,'13'!$B$2:$C$400,2,0))</f>
        <v>8300000</v>
      </c>
      <c r="G441" s="47">
        <f>IF(ISNA(VLOOKUP(Журналисты!$B441,'14'!$B$2:$C$400,2,0))=TRUE,0,VLOOKUP(Журналисты!$B441,'14'!$B$2:$C$400,2,0))</f>
        <v>0</v>
      </c>
      <c r="H441" s="47">
        <f>IF(ISNA(VLOOKUP(Журналисты!$B441,'15'!$B$2:$C$400,2,0))=TRUE,0,VLOOKUP(Журналисты!$B441,'15'!$B$2:$C$400,2,0))</f>
        <v>0</v>
      </c>
      <c r="I441" s="37">
        <f t="shared" si="26"/>
        <v>150100000</v>
      </c>
      <c r="K441" s="39">
        <f t="shared" si="23"/>
        <v>4</v>
      </c>
      <c r="M441" s="38" t="str">
        <f t="shared" si="24"/>
        <v>bilan_crimea</v>
      </c>
    </row>
    <row r="442" spans="1:13" ht="15">
      <c r="A442" s="46">
        <f>COUNTIFS(B$3:B$1130,B442)</f>
        <v>1</v>
      </c>
      <c r="B442" s="33" t="s">
        <v>626</v>
      </c>
      <c r="C442" s="47">
        <f>IF(ISNA(VLOOKUP(Журналисты!$B442,'10'!$B$2:$C$400,2,0))=TRUE,0,VLOOKUP(Журналисты!$B442,'10'!$B$2:$C$400,2,0))</f>
        <v>0</v>
      </c>
      <c r="D442" s="47">
        <f>IF(ISNA(VLOOKUP(Журналисты!$B442,'11'!$B$2:$C$400,2,0))=TRUE,0,VLOOKUP(Журналисты!$B442,'11'!$B$2:$C$400,2,0))</f>
        <v>0</v>
      </c>
      <c r="E442" s="47">
        <f>IF(ISNA(VLOOKUP(Журналисты!$B442,'12'!$B$2:$C$400,2,0))=TRUE,0,VLOOKUP(Журналисты!$B442,'12'!$B$2:$C$400,2,0))</f>
        <v>0</v>
      </c>
      <c r="F442" s="47">
        <f>IF(ISNA(VLOOKUP(Журналисты!$B442,'13'!$B$2:$C$400,2,0))=TRUE,0,VLOOKUP(Журналисты!$B442,'13'!$B$2:$C$400,2,0))</f>
        <v>8100000</v>
      </c>
      <c r="G442" s="47">
        <f>IF(ISNA(VLOOKUP(Журналисты!$B442,'14'!$B$2:$C$400,2,0))=TRUE,0,VLOOKUP(Журналисты!$B442,'14'!$B$2:$C$400,2,0))</f>
        <v>0</v>
      </c>
      <c r="H442" s="47">
        <f>IF(ISNA(VLOOKUP(Журналисты!$B442,'15'!$B$2:$C$400,2,0))=TRUE,0,VLOOKUP(Журналисты!$B442,'15'!$B$2:$C$400,2,0))</f>
        <v>0</v>
      </c>
      <c r="I442" s="37">
        <f t="shared" si="26"/>
        <v>8100000</v>
      </c>
      <c r="K442" s="39">
        <f t="shared" si="23"/>
        <v>1</v>
      </c>
      <c r="M442" s="38" t="str">
        <f t="shared" si="24"/>
        <v>Red Scorpion</v>
      </c>
    </row>
    <row r="443" spans="1:13" ht="15">
      <c r="A443" s="46">
        <f>COUNTIFS(B$3:B$1130,B443)</f>
        <v>1</v>
      </c>
      <c r="B443" s="33" t="s">
        <v>627</v>
      </c>
      <c r="C443" s="47">
        <f>IF(ISNA(VLOOKUP(Журналисты!$B443,'10'!$B$2:$C$400,2,0))=TRUE,0,VLOOKUP(Журналисты!$B443,'10'!$B$2:$C$400,2,0))</f>
        <v>0</v>
      </c>
      <c r="D443" s="47">
        <f>IF(ISNA(VLOOKUP(Журналисты!$B443,'11'!$B$2:$C$400,2,0))=TRUE,0,VLOOKUP(Журналисты!$B443,'11'!$B$2:$C$400,2,0))</f>
        <v>0</v>
      </c>
      <c r="E443" s="47">
        <f>IF(ISNA(VLOOKUP(Журналисты!$B443,'12'!$B$2:$C$400,2,0))=TRUE,0,VLOOKUP(Журналисты!$B443,'12'!$B$2:$C$400,2,0))</f>
        <v>0</v>
      </c>
      <c r="F443" s="47">
        <f>IF(ISNA(VLOOKUP(Журналисты!$B443,'13'!$B$2:$C$400,2,0))=TRUE,0,VLOOKUP(Журналисты!$B443,'13'!$B$2:$C$400,2,0))</f>
        <v>7900000</v>
      </c>
      <c r="G443" s="47">
        <f>IF(ISNA(VLOOKUP(Журналисты!$B443,'14'!$B$2:$C$400,2,0))=TRUE,0,VLOOKUP(Журналисты!$B443,'14'!$B$2:$C$400,2,0))</f>
        <v>0</v>
      </c>
      <c r="H443" s="47">
        <f>IF(ISNA(VLOOKUP(Журналисты!$B443,'15'!$B$2:$C$400,2,0))=TRUE,0,VLOOKUP(Журналисты!$B443,'15'!$B$2:$C$400,2,0))</f>
        <v>0</v>
      </c>
      <c r="I443" s="37">
        <f t="shared" si="26"/>
        <v>7900000</v>
      </c>
      <c r="K443" s="39">
        <f t="shared" si="23"/>
        <v>1</v>
      </c>
      <c r="M443" s="38" t="str">
        <f t="shared" si="24"/>
        <v>БАБАЮН</v>
      </c>
    </row>
    <row r="444" spans="1:13" ht="15">
      <c r="A444" s="46">
        <f>COUNTIFS(B$3:B$1130,B444)</f>
        <v>1</v>
      </c>
      <c r="B444" s="33" t="s">
        <v>355</v>
      </c>
      <c r="C444" s="47">
        <f>IF(ISNA(VLOOKUP(Журналисты!$B444,'10'!$B$2:$C$400,2,0))=TRUE,0,VLOOKUP(Журналисты!$B444,'10'!$B$2:$C$400,2,0))</f>
        <v>0</v>
      </c>
      <c r="D444" s="47">
        <f>IF(ISNA(VLOOKUP(Журналисты!$B444,'11'!$B$2:$C$400,2,0))=TRUE,0,VLOOKUP(Журналисты!$B444,'11'!$B$2:$C$400,2,0))</f>
        <v>0</v>
      </c>
      <c r="E444" s="47">
        <f>IF(ISNA(VLOOKUP(Журналисты!$B444,'12'!$B$2:$C$400,2,0))=TRUE,0,VLOOKUP(Журналисты!$B444,'12'!$B$2:$C$400,2,0))</f>
        <v>50800000</v>
      </c>
      <c r="F444" s="47">
        <f>IF(ISNA(VLOOKUP(Журналисты!$B444,'13'!$B$2:$C$400,2,0))=TRUE,0,VLOOKUP(Журналисты!$B444,'13'!$B$2:$C$400,2,0))</f>
        <v>7700000</v>
      </c>
      <c r="G444" s="47">
        <f>IF(ISNA(VLOOKUP(Журналисты!$B444,'14'!$B$2:$C$400,2,0))=TRUE,0,VLOOKUP(Журналисты!$B444,'14'!$B$2:$C$400,2,0))</f>
        <v>0</v>
      </c>
      <c r="H444" s="47">
        <f>IF(ISNA(VLOOKUP(Журналисты!$B444,'15'!$B$2:$C$400,2,0))=TRUE,0,VLOOKUP(Журналисты!$B444,'15'!$B$2:$C$400,2,0))</f>
        <v>0</v>
      </c>
      <c r="I444" s="37">
        <f t="shared" si="26"/>
        <v>58500000</v>
      </c>
      <c r="K444" s="39">
        <f t="shared" si="23"/>
        <v>2</v>
      </c>
      <c r="M444" s="38" t="str">
        <f t="shared" si="24"/>
        <v>5ergV</v>
      </c>
    </row>
    <row r="445" spans="1:13" ht="15">
      <c r="A445" s="46">
        <f>COUNTIFS(B$3:B$1130,B445)</f>
        <v>1</v>
      </c>
      <c r="B445" s="33" t="s">
        <v>630</v>
      </c>
      <c r="C445" s="47">
        <f>IF(ISNA(VLOOKUP(Журналисты!$B445,'10'!$B$2:$C$400,2,0))=TRUE,0,VLOOKUP(Журналисты!$B445,'10'!$B$2:$C$400,2,0))</f>
        <v>0</v>
      </c>
      <c r="D445" s="47">
        <f>IF(ISNA(VLOOKUP(Журналисты!$B445,'11'!$B$2:$C$400,2,0))=TRUE,0,VLOOKUP(Журналисты!$B445,'11'!$B$2:$C$400,2,0))</f>
        <v>0</v>
      </c>
      <c r="E445" s="47">
        <f>IF(ISNA(VLOOKUP(Журналисты!$B445,'12'!$B$2:$C$400,2,0))=TRUE,0,VLOOKUP(Журналисты!$B445,'12'!$B$2:$C$400,2,0))</f>
        <v>0</v>
      </c>
      <c r="F445" s="47">
        <f>IF(ISNA(VLOOKUP(Журналисты!$B445,'13'!$B$2:$C$400,2,0))=TRUE,0,VLOOKUP(Журналисты!$B445,'13'!$B$2:$C$400,2,0))</f>
        <v>7100000</v>
      </c>
      <c r="G445" s="47">
        <f>IF(ISNA(VLOOKUP(Журналисты!$B445,'14'!$B$2:$C$400,2,0))=TRUE,0,VLOOKUP(Журналисты!$B445,'14'!$B$2:$C$400,2,0))</f>
        <v>0</v>
      </c>
      <c r="H445" s="47">
        <f>IF(ISNA(VLOOKUP(Журналисты!$B445,'15'!$B$2:$C$400,2,0))=TRUE,0,VLOOKUP(Журналисты!$B445,'15'!$B$2:$C$400,2,0))</f>
        <v>0</v>
      </c>
      <c r="I445" s="37">
        <f t="shared" si="26"/>
        <v>7100000</v>
      </c>
      <c r="K445" s="39">
        <f t="shared" si="23"/>
        <v>1</v>
      </c>
      <c r="M445" s="38" t="str">
        <f t="shared" si="24"/>
        <v>Corsar79</v>
      </c>
    </row>
    <row r="446" spans="1:13" ht="15">
      <c r="A446" s="46">
        <f>COUNTIFS(B$3:B$1130,B446)</f>
        <v>1</v>
      </c>
      <c r="B446" s="33" t="s">
        <v>631</v>
      </c>
      <c r="C446" s="47">
        <f>IF(ISNA(VLOOKUP(Журналисты!$B446,'10'!$B$2:$C$400,2,0))=TRUE,0,VLOOKUP(Журналисты!$B446,'10'!$B$2:$C$400,2,0))</f>
        <v>0</v>
      </c>
      <c r="D446" s="47">
        <f>IF(ISNA(VLOOKUP(Журналисты!$B446,'11'!$B$2:$C$400,2,0))=TRUE,0,VLOOKUP(Журналисты!$B446,'11'!$B$2:$C$400,2,0))</f>
        <v>0</v>
      </c>
      <c r="E446" s="47">
        <f>IF(ISNA(VLOOKUP(Журналисты!$B446,'12'!$B$2:$C$400,2,0))=TRUE,0,VLOOKUP(Журналисты!$B446,'12'!$B$2:$C$400,2,0))</f>
        <v>0</v>
      </c>
      <c r="F446" s="47">
        <f>IF(ISNA(VLOOKUP(Журналисты!$B446,'13'!$B$2:$C$400,2,0))=TRUE,0,VLOOKUP(Журналисты!$B446,'13'!$B$2:$C$400,2,0))</f>
        <v>7000000</v>
      </c>
      <c r="G446" s="47">
        <f>IF(ISNA(VLOOKUP(Журналисты!$B446,'14'!$B$2:$C$400,2,0))=TRUE,0,VLOOKUP(Журналисты!$B446,'14'!$B$2:$C$400,2,0))</f>
        <v>0</v>
      </c>
      <c r="H446" s="47">
        <f>IF(ISNA(VLOOKUP(Журналисты!$B446,'15'!$B$2:$C$400,2,0))=TRUE,0,VLOOKUP(Журналисты!$B446,'15'!$B$2:$C$400,2,0))</f>
        <v>0</v>
      </c>
      <c r="I446" s="37">
        <f t="shared" si="26"/>
        <v>7000000</v>
      </c>
      <c r="K446" s="39">
        <f t="shared" si="23"/>
        <v>1</v>
      </c>
      <c r="M446" s="38" t="str">
        <f t="shared" si="24"/>
        <v>Ipswich82</v>
      </c>
    </row>
    <row r="447" spans="1:13" ht="15">
      <c r="A447" s="46">
        <f>COUNTIFS(B$3:B$1130,B447)</f>
        <v>1</v>
      </c>
      <c r="B447" s="33" t="s">
        <v>632</v>
      </c>
      <c r="C447" s="47">
        <f>IF(ISNA(VLOOKUP(Журналисты!$B447,'10'!$B$2:$C$400,2,0))=TRUE,0,VLOOKUP(Журналисты!$B447,'10'!$B$2:$C$400,2,0))</f>
        <v>0</v>
      </c>
      <c r="D447" s="47">
        <f>IF(ISNA(VLOOKUP(Журналисты!$B447,'11'!$B$2:$C$400,2,0))=TRUE,0,VLOOKUP(Журналисты!$B447,'11'!$B$2:$C$400,2,0))</f>
        <v>0</v>
      </c>
      <c r="E447" s="47">
        <f>IF(ISNA(VLOOKUP(Журналисты!$B447,'12'!$B$2:$C$400,2,0))=TRUE,0,VLOOKUP(Журналисты!$B447,'12'!$B$2:$C$400,2,0))</f>
        <v>0</v>
      </c>
      <c r="F447" s="47">
        <f>IF(ISNA(VLOOKUP(Журналисты!$B447,'13'!$B$2:$C$400,2,0))=TRUE,0,VLOOKUP(Журналисты!$B447,'13'!$B$2:$C$400,2,0))</f>
        <v>6600000</v>
      </c>
      <c r="G447" s="47">
        <f>IF(ISNA(VLOOKUP(Журналисты!$B447,'14'!$B$2:$C$400,2,0))=TRUE,0,VLOOKUP(Журналисты!$B447,'14'!$B$2:$C$400,2,0))</f>
        <v>0</v>
      </c>
      <c r="H447" s="47">
        <f>IF(ISNA(VLOOKUP(Журналисты!$B447,'15'!$B$2:$C$400,2,0))=TRUE,0,VLOOKUP(Журналисты!$B447,'15'!$B$2:$C$400,2,0))</f>
        <v>0</v>
      </c>
      <c r="I447" s="37">
        <f t="shared" si="26"/>
        <v>6600000</v>
      </c>
      <c r="K447" s="39">
        <f t="shared" si="23"/>
        <v>1</v>
      </c>
      <c r="M447" s="38" t="str">
        <f t="shared" si="24"/>
        <v>motovoz13</v>
      </c>
    </row>
    <row r="448" spans="1:13" ht="15">
      <c r="A448" s="46">
        <f>COUNTIFS(B$3:B$1130,B448)</f>
        <v>1</v>
      </c>
      <c r="B448" s="33" t="s">
        <v>635</v>
      </c>
      <c r="C448" s="47">
        <f>IF(ISNA(VLOOKUP(Журналисты!$B448,'10'!$B$2:$C$400,2,0))=TRUE,0,VLOOKUP(Журналисты!$B448,'10'!$B$2:$C$400,2,0))</f>
        <v>0</v>
      </c>
      <c r="D448" s="47">
        <f>IF(ISNA(VLOOKUP(Журналисты!$B448,'11'!$B$2:$C$400,2,0))=TRUE,0,VLOOKUP(Журналисты!$B448,'11'!$B$2:$C$400,2,0))</f>
        <v>0</v>
      </c>
      <c r="E448" s="47">
        <f>IF(ISNA(VLOOKUP(Журналисты!$B448,'12'!$B$2:$C$400,2,0))=TRUE,0,VLOOKUP(Журналисты!$B448,'12'!$B$2:$C$400,2,0))</f>
        <v>0</v>
      </c>
      <c r="F448" s="47">
        <f>IF(ISNA(VLOOKUP(Журналисты!$B448,'13'!$B$2:$C$400,2,0))=TRUE,0,VLOOKUP(Журналисты!$B448,'13'!$B$2:$C$400,2,0))</f>
        <v>6500000</v>
      </c>
      <c r="G448" s="47">
        <f>IF(ISNA(VLOOKUP(Журналисты!$B448,'14'!$B$2:$C$400,2,0))=TRUE,0,VLOOKUP(Журналисты!$B448,'14'!$B$2:$C$400,2,0))</f>
        <v>0</v>
      </c>
      <c r="H448" s="47">
        <f>IF(ISNA(VLOOKUP(Журналисты!$B448,'15'!$B$2:$C$400,2,0))=TRUE,0,VLOOKUP(Журналисты!$B448,'15'!$B$2:$C$400,2,0))</f>
        <v>0</v>
      </c>
      <c r="I448" s="37">
        <f t="shared" si="26"/>
        <v>6500000</v>
      </c>
      <c r="K448" s="39">
        <f t="shared" si="23"/>
        <v>1</v>
      </c>
      <c r="M448" s="38" t="str">
        <f t="shared" si="24"/>
        <v>Белла</v>
      </c>
    </row>
    <row r="449" spans="1:13" ht="15">
      <c r="A449" s="46">
        <f>COUNTIFS(B$3:B$1130,B449)</f>
        <v>1</v>
      </c>
      <c r="B449" s="33" t="s">
        <v>442</v>
      </c>
      <c r="C449" s="47">
        <f>IF(ISNA(VLOOKUP(Журналисты!$B449,'10'!$B$2:$C$400,2,0))=TRUE,0,VLOOKUP(Журналисты!$B449,'10'!$B$2:$C$400,2,0))</f>
        <v>0</v>
      </c>
      <c r="D449" s="47">
        <f>IF(ISNA(VLOOKUP(Журналисты!$B449,'11'!$B$2:$C$400,2,0))=TRUE,0,VLOOKUP(Журналисты!$B449,'11'!$B$2:$C$400,2,0))</f>
        <v>0</v>
      </c>
      <c r="E449" s="47">
        <f>IF(ISNA(VLOOKUP(Журналисты!$B449,'12'!$B$2:$C$400,2,0))=TRUE,0,VLOOKUP(Журналисты!$B449,'12'!$B$2:$C$400,2,0))</f>
        <v>8600000</v>
      </c>
      <c r="F449" s="47">
        <f>IF(ISNA(VLOOKUP(Журналисты!$B449,'13'!$B$2:$C$400,2,0))=TRUE,0,VLOOKUP(Журналисты!$B449,'13'!$B$2:$C$400,2,0))</f>
        <v>6400000</v>
      </c>
      <c r="G449" s="47">
        <f>IF(ISNA(VLOOKUP(Журналисты!$B449,'14'!$B$2:$C$400,2,0))=TRUE,0,VLOOKUP(Журналисты!$B449,'14'!$B$2:$C$400,2,0))</f>
        <v>0</v>
      </c>
      <c r="H449" s="47">
        <f>IF(ISNA(VLOOKUP(Журналисты!$B449,'15'!$B$2:$C$400,2,0))=TRUE,0,VLOOKUP(Журналисты!$B449,'15'!$B$2:$C$400,2,0))</f>
        <v>0</v>
      </c>
      <c r="I449" s="37">
        <f t="shared" si="26"/>
        <v>15000000</v>
      </c>
      <c r="K449" s="39">
        <f t="shared" si="23"/>
        <v>2</v>
      </c>
      <c r="M449" s="38" t="str">
        <f t="shared" si="24"/>
        <v>Орландо Блю</v>
      </c>
    </row>
    <row r="450" spans="1:13" ht="15">
      <c r="A450" s="46">
        <f>COUNTIFS(B$3:B$1130,B450)</f>
        <v>1</v>
      </c>
      <c r="B450" s="33" t="s">
        <v>495</v>
      </c>
      <c r="C450" s="47">
        <f>IF(ISNA(VLOOKUP(Журналисты!$B450,'10'!$B$2:$C$400,2,0))=TRUE,0,VLOOKUP(Журналисты!$B450,'10'!$B$2:$C$400,2,0))</f>
        <v>0</v>
      </c>
      <c r="D450" s="47">
        <f>IF(ISNA(VLOOKUP(Журналисты!$B450,'11'!$B$2:$C$400,2,0))=TRUE,0,VLOOKUP(Журналисты!$B450,'11'!$B$2:$C$400,2,0))</f>
        <v>0</v>
      </c>
      <c r="E450" s="47">
        <f>IF(ISNA(VLOOKUP(Журналисты!$B450,'12'!$B$2:$C$400,2,0))=TRUE,0,VLOOKUP(Журналисты!$B450,'12'!$B$2:$C$400,2,0))</f>
        <v>4300000</v>
      </c>
      <c r="F450" s="47">
        <f>IF(ISNA(VLOOKUP(Журналисты!$B450,'13'!$B$2:$C$400,2,0))=TRUE,0,VLOOKUP(Журналисты!$B450,'13'!$B$2:$C$400,2,0))</f>
        <v>6400000</v>
      </c>
      <c r="G450" s="47">
        <f>IF(ISNA(VLOOKUP(Журналисты!$B450,'14'!$B$2:$C$400,2,0))=TRUE,0,VLOOKUP(Журналисты!$B450,'14'!$B$2:$C$400,2,0))</f>
        <v>0</v>
      </c>
      <c r="H450" s="47">
        <f>IF(ISNA(VLOOKUP(Журналисты!$B450,'15'!$B$2:$C$400,2,0))=TRUE,0,VLOOKUP(Журналисты!$B450,'15'!$B$2:$C$400,2,0))</f>
        <v>0</v>
      </c>
      <c r="I450" s="37">
        <f t="shared" si="26"/>
        <v>10700000</v>
      </c>
      <c r="K450" s="39">
        <f t="shared" si="23"/>
        <v>2</v>
      </c>
      <c r="M450" s="38" t="str">
        <f t="shared" si="24"/>
        <v>Shamanich</v>
      </c>
    </row>
    <row r="451" spans="1:13" ht="15">
      <c r="A451" s="46">
        <f>COUNTIFS(B$3:B$1130,B451)</f>
        <v>1</v>
      </c>
      <c r="B451" s="33" t="s">
        <v>423</v>
      </c>
      <c r="C451" s="47">
        <f>IF(ISNA(VLOOKUP(Журналисты!$B451,'10'!$B$2:$C$400,2,0))=TRUE,0,VLOOKUP(Журналисты!$B451,'10'!$B$2:$C$400,2,0))</f>
        <v>0</v>
      </c>
      <c r="D451" s="47">
        <f>IF(ISNA(VLOOKUP(Журналисты!$B451,'11'!$B$2:$C$400,2,0))=TRUE,0,VLOOKUP(Журналисты!$B451,'11'!$B$2:$C$400,2,0))</f>
        <v>0</v>
      </c>
      <c r="E451" s="47">
        <f>IF(ISNA(VLOOKUP(Журналисты!$B451,'12'!$B$2:$C$400,2,0))=TRUE,0,VLOOKUP(Журналисты!$B451,'12'!$B$2:$C$400,2,0))</f>
        <v>11200000</v>
      </c>
      <c r="F451" s="47">
        <f>IF(ISNA(VLOOKUP(Журналисты!$B451,'13'!$B$2:$C$400,2,0))=TRUE,0,VLOOKUP(Журналисты!$B451,'13'!$B$2:$C$400,2,0))</f>
        <v>6400000</v>
      </c>
      <c r="G451" s="47">
        <f>IF(ISNA(VLOOKUP(Журналисты!$B451,'14'!$B$2:$C$400,2,0))=TRUE,0,VLOOKUP(Журналисты!$B451,'14'!$B$2:$C$400,2,0))</f>
        <v>0</v>
      </c>
      <c r="H451" s="47">
        <f>IF(ISNA(VLOOKUP(Журналисты!$B451,'15'!$B$2:$C$400,2,0))=TRUE,0,VLOOKUP(Журналисты!$B451,'15'!$B$2:$C$400,2,0))</f>
        <v>0</v>
      </c>
      <c r="I451" s="37">
        <f t="shared" si="26"/>
        <v>17600000</v>
      </c>
      <c r="K451" s="39">
        <f aca="true" t="shared" si="27" ref="K451:K514">COUNTIFS(C451:H451,"&gt;0")</f>
        <v>2</v>
      </c>
      <c r="M451" s="38" t="str">
        <f aca="true" t="shared" si="28" ref="M451:M514">B451</f>
        <v>AleksejTom</v>
      </c>
    </row>
    <row r="452" spans="1:13" ht="15">
      <c r="A452" s="46">
        <f>COUNTIFS(B$3:B$1130,B452)</f>
        <v>1</v>
      </c>
      <c r="B452" s="33" t="s">
        <v>544</v>
      </c>
      <c r="C452" s="47">
        <f>IF(ISNA(VLOOKUP(Журналисты!$B452,'10'!$B$2:$C$400,2,0))=TRUE,0,VLOOKUP(Журналисты!$B452,'10'!$B$2:$C$400,2,0))</f>
        <v>0</v>
      </c>
      <c r="D452" s="47">
        <f>IF(ISNA(VLOOKUP(Журналисты!$B452,'11'!$B$2:$C$400,2,0))=TRUE,0,VLOOKUP(Журналисты!$B452,'11'!$B$2:$C$400,2,0))</f>
        <v>0</v>
      </c>
      <c r="E452" s="47">
        <f>IF(ISNA(VLOOKUP(Журналисты!$B452,'12'!$B$2:$C$400,2,0))=TRUE,0,VLOOKUP(Журналисты!$B452,'12'!$B$2:$C$400,2,0))</f>
        <v>1300000</v>
      </c>
      <c r="F452" s="47">
        <f>IF(ISNA(VLOOKUP(Журналисты!$B452,'13'!$B$2:$C$400,2,0))=TRUE,0,VLOOKUP(Журналисты!$B452,'13'!$B$2:$C$400,2,0))</f>
        <v>6400000</v>
      </c>
      <c r="G452" s="47">
        <f>IF(ISNA(VLOOKUP(Журналисты!$B452,'14'!$B$2:$C$400,2,0))=TRUE,0,VLOOKUP(Журналисты!$B452,'14'!$B$2:$C$400,2,0))</f>
        <v>0</v>
      </c>
      <c r="H452" s="47">
        <f>IF(ISNA(VLOOKUP(Журналисты!$B452,'15'!$B$2:$C$400,2,0))=TRUE,0,VLOOKUP(Журналисты!$B452,'15'!$B$2:$C$400,2,0))</f>
        <v>0</v>
      </c>
      <c r="I452" s="37">
        <f t="shared" si="26"/>
        <v>7700000</v>
      </c>
      <c r="K452" s="39">
        <f t="shared" si="27"/>
        <v>2</v>
      </c>
      <c r="M452" s="38" t="str">
        <f t="shared" si="28"/>
        <v>андрей55</v>
      </c>
    </row>
    <row r="453" spans="1:13" ht="15">
      <c r="A453" s="46">
        <f>COUNTIFS(B$3:B$1130,B453)</f>
        <v>1</v>
      </c>
      <c r="B453" s="33" t="s">
        <v>638</v>
      </c>
      <c r="C453" s="47">
        <f>IF(ISNA(VLOOKUP(Журналисты!$B453,'10'!$B$2:$C$400,2,0))=TRUE,0,VLOOKUP(Журналисты!$B453,'10'!$B$2:$C$400,2,0))</f>
        <v>0</v>
      </c>
      <c r="D453" s="47">
        <f>IF(ISNA(VLOOKUP(Журналисты!$B453,'11'!$B$2:$C$400,2,0))=TRUE,0,VLOOKUP(Журналисты!$B453,'11'!$B$2:$C$400,2,0))</f>
        <v>0</v>
      </c>
      <c r="E453" s="47">
        <f>IF(ISNA(VLOOKUP(Журналисты!$B453,'12'!$B$2:$C$400,2,0))=TRUE,0,VLOOKUP(Журналисты!$B453,'12'!$B$2:$C$400,2,0))</f>
        <v>0</v>
      </c>
      <c r="F453" s="47">
        <f>IF(ISNA(VLOOKUP(Журналисты!$B453,'13'!$B$2:$C$400,2,0))=TRUE,0,VLOOKUP(Журналисты!$B453,'13'!$B$2:$C$400,2,0))</f>
        <v>6000000</v>
      </c>
      <c r="G453" s="47">
        <f>IF(ISNA(VLOOKUP(Журналисты!$B453,'14'!$B$2:$C$400,2,0))=TRUE,0,VLOOKUP(Журналисты!$B453,'14'!$B$2:$C$400,2,0))</f>
        <v>0</v>
      </c>
      <c r="H453" s="47">
        <f>IF(ISNA(VLOOKUP(Журналисты!$B453,'15'!$B$2:$C$400,2,0))=TRUE,0,VLOOKUP(Журналисты!$B453,'15'!$B$2:$C$400,2,0))</f>
        <v>0</v>
      </c>
      <c r="I453" s="37">
        <f t="shared" si="26"/>
        <v>6000000</v>
      </c>
      <c r="K453" s="39">
        <f t="shared" si="27"/>
        <v>1</v>
      </c>
      <c r="M453" s="38" t="str">
        <f t="shared" si="28"/>
        <v>kyllek</v>
      </c>
    </row>
    <row r="454" spans="1:13" ht="15">
      <c r="A454" s="46">
        <f>COUNTIFS(B$3:B$1130,B454)</f>
        <v>1</v>
      </c>
      <c r="B454" s="33" t="s">
        <v>639</v>
      </c>
      <c r="C454" s="47">
        <f>IF(ISNA(VLOOKUP(Журналисты!$B454,'10'!$B$2:$C$400,2,0))=TRUE,0,VLOOKUP(Журналисты!$B454,'10'!$B$2:$C$400,2,0))</f>
        <v>0</v>
      </c>
      <c r="D454" s="47">
        <f>IF(ISNA(VLOOKUP(Журналисты!$B454,'11'!$B$2:$C$400,2,0))=TRUE,0,VLOOKUP(Журналисты!$B454,'11'!$B$2:$C$400,2,0))</f>
        <v>0</v>
      </c>
      <c r="E454" s="47">
        <f>IF(ISNA(VLOOKUP(Журналисты!$B454,'12'!$B$2:$C$400,2,0))=TRUE,0,VLOOKUP(Журналисты!$B454,'12'!$B$2:$C$400,2,0))</f>
        <v>0</v>
      </c>
      <c r="F454" s="47">
        <f>IF(ISNA(VLOOKUP(Журналисты!$B454,'13'!$B$2:$C$400,2,0))=TRUE,0,VLOOKUP(Журналисты!$B454,'13'!$B$2:$C$400,2,0))</f>
        <v>6000000</v>
      </c>
      <c r="G454" s="47">
        <f>IF(ISNA(VLOOKUP(Журналисты!$B454,'14'!$B$2:$C$400,2,0))=TRUE,0,VLOOKUP(Журналисты!$B454,'14'!$B$2:$C$400,2,0))</f>
        <v>0</v>
      </c>
      <c r="H454" s="47">
        <f>IF(ISNA(VLOOKUP(Журналисты!$B454,'15'!$B$2:$C$400,2,0))=TRUE,0,VLOOKUP(Журналисты!$B454,'15'!$B$2:$C$400,2,0))</f>
        <v>0</v>
      </c>
      <c r="I454" s="37">
        <f t="shared" si="26"/>
        <v>6000000</v>
      </c>
      <c r="K454" s="39">
        <f t="shared" si="27"/>
        <v>1</v>
      </c>
      <c r="M454" s="38" t="str">
        <f t="shared" si="28"/>
        <v>spartakchel</v>
      </c>
    </row>
    <row r="455" spans="1:13" ht="15">
      <c r="A455" s="46">
        <f>COUNTIFS(B$3:B$1130,B455)</f>
        <v>1</v>
      </c>
      <c r="B455" s="33" t="s">
        <v>640</v>
      </c>
      <c r="C455" s="47">
        <f>IF(ISNA(VLOOKUP(Журналисты!$B455,'10'!$B$2:$C$400,2,0))=TRUE,0,VLOOKUP(Журналисты!$B455,'10'!$B$2:$C$400,2,0))</f>
        <v>0</v>
      </c>
      <c r="D455" s="47">
        <f>IF(ISNA(VLOOKUP(Журналисты!$B455,'11'!$B$2:$C$400,2,0))=TRUE,0,VLOOKUP(Журналисты!$B455,'11'!$B$2:$C$400,2,0))</f>
        <v>0</v>
      </c>
      <c r="E455" s="47">
        <f>IF(ISNA(VLOOKUP(Журналисты!$B455,'12'!$B$2:$C$400,2,0))=TRUE,0,VLOOKUP(Журналисты!$B455,'12'!$B$2:$C$400,2,0))</f>
        <v>0</v>
      </c>
      <c r="F455" s="47">
        <f>IF(ISNA(VLOOKUP(Журналисты!$B455,'13'!$B$2:$C$400,2,0))=TRUE,0,VLOOKUP(Журналисты!$B455,'13'!$B$2:$C$400,2,0))</f>
        <v>5900000</v>
      </c>
      <c r="G455" s="47">
        <f>IF(ISNA(VLOOKUP(Журналисты!$B455,'14'!$B$2:$C$400,2,0))=TRUE,0,VLOOKUP(Журналисты!$B455,'14'!$B$2:$C$400,2,0))</f>
        <v>0</v>
      </c>
      <c r="H455" s="47">
        <f>IF(ISNA(VLOOKUP(Журналисты!$B455,'15'!$B$2:$C$400,2,0))=TRUE,0,VLOOKUP(Журналисты!$B455,'15'!$B$2:$C$400,2,0))</f>
        <v>0</v>
      </c>
      <c r="I455" s="37">
        <f t="shared" si="26"/>
        <v>5900000</v>
      </c>
      <c r="K455" s="39">
        <f t="shared" si="27"/>
        <v>1</v>
      </c>
      <c r="M455" s="38" t="str">
        <f t="shared" si="28"/>
        <v>Dimionius_84</v>
      </c>
    </row>
    <row r="456" spans="1:13" ht="15">
      <c r="A456" s="46">
        <f>COUNTIFS(B$3:B$1130,B456)</f>
        <v>1</v>
      </c>
      <c r="B456" s="33" t="s">
        <v>157</v>
      </c>
      <c r="C456" s="47">
        <f>IF(ISNA(VLOOKUP(Журналисты!$B456,'10'!$B$2:$C$400,2,0))=TRUE,0,VLOOKUP(Журналисты!$B456,'10'!$B$2:$C$400,2,0))</f>
        <v>11700000</v>
      </c>
      <c r="D456" s="47">
        <f>IF(ISNA(VLOOKUP(Журналисты!$B456,'11'!$B$2:$C$400,2,0))=TRUE,0,VLOOKUP(Журналисты!$B456,'11'!$B$2:$C$400,2,0))</f>
        <v>11700000</v>
      </c>
      <c r="E456" s="47">
        <f>IF(ISNA(VLOOKUP(Журналисты!$B456,'12'!$B$2:$C$400,2,0))=TRUE,0,VLOOKUP(Журналисты!$B456,'12'!$B$2:$C$400,2,0))</f>
        <v>32700000</v>
      </c>
      <c r="F456" s="47">
        <f>IF(ISNA(VLOOKUP(Журналисты!$B456,'13'!$B$2:$C$400,2,0))=TRUE,0,VLOOKUP(Журналисты!$B456,'13'!$B$2:$C$400,2,0))</f>
        <v>5800000</v>
      </c>
      <c r="G456" s="47">
        <f>IF(ISNA(VLOOKUP(Журналисты!$B456,'14'!$B$2:$C$400,2,0))=TRUE,0,VLOOKUP(Журналисты!$B456,'14'!$B$2:$C$400,2,0))</f>
        <v>0</v>
      </c>
      <c r="H456" s="47">
        <f>IF(ISNA(VLOOKUP(Журналисты!$B456,'15'!$B$2:$C$400,2,0))=TRUE,0,VLOOKUP(Журналисты!$B456,'15'!$B$2:$C$400,2,0))</f>
        <v>0</v>
      </c>
      <c r="I456" s="37">
        <f t="shared" si="26"/>
        <v>61900000</v>
      </c>
      <c r="K456" s="39">
        <f t="shared" si="27"/>
        <v>4</v>
      </c>
      <c r="M456" s="38" t="str">
        <f t="shared" si="28"/>
        <v>Xa4iman</v>
      </c>
    </row>
    <row r="457" spans="1:13" ht="15">
      <c r="A457" s="46">
        <f>COUNTIFS(B$3:B$1130,B457)</f>
        <v>1</v>
      </c>
      <c r="B457" s="33" t="s">
        <v>641</v>
      </c>
      <c r="C457" s="47">
        <f>IF(ISNA(VLOOKUP(Журналисты!$B457,'10'!$B$2:$C$400,2,0))=TRUE,0,VLOOKUP(Журналисты!$B457,'10'!$B$2:$C$400,2,0))</f>
        <v>0</v>
      </c>
      <c r="D457" s="47">
        <f>IF(ISNA(VLOOKUP(Журналисты!$B457,'11'!$B$2:$C$400,2,0))=TRUE,0,VLOOKUP(Журналисты!$B457,'11'!$B$2:$C$400,2,0))</f>
        <v>0</v>
      </c>
      <c r="E457" s="47">
        <f>IF(ISNA(VLOOKUP(Журналисты!$B457,'12'!$B$2:$C$400,2,0))=TRUE,0,VLOOKUP(Журналисты!$B457,'12'!$B$2:$C$400,2,0))</f>
        <v>0</v>
      </c>
      <c r="F457" s="47">
        <f>IF(ISNA(VLOOKUP(Журналисты!$B457,'13'!$B$2:$C$400,2,0))=TRUE,0,VLOOKUP(Журналисты!$B457,'13'!$B$2:$C$400,2,0))</f>
        <v>5800000</v>
      </c>
      <c r="G457" s="47">
        <f>IF(ISNA(VLOOKUP(Журналисты!$B457,'14'!$B$2:$C$400,2,0))=TRUE,0,VLOOKUP(Журналисты!$B457,'14'!$B$2:$C$400,2,0))</f>
        <v>0</v>
      </c>
      <c r="H457" s="47">
        <f>IF(ISNA(VLOOKUP(Журналисты!$B457,'15'!$B$2:$C$400,2,0))=TRUE,0,VLOOKUP(Журналисты!$B457,'15'!$B$2:$C$400,2,0))</f>
        <v>0</v>
      </c>
      <c r="I457" s="37">
        <f t="shared" si="26"/>
        <v>5800000</v>
      </c>
      <c r="K457" s="39">
        <f t="shared" si="27"/>
        <v>1</v>
      </c>
      <c r="M457" s="38" t="str">
        <f t="shared" si="28"/>
        <v>Skyer</v>
      </c>
    </row>
    <row r="458" spans="1:13" ht="15">
      <c r="A458" s="46">
        <f>COUNTIFS(B$3:B$1130,B458)</f>
        <v>1</v>
      </c>
      <c r="B458" s="33" t="s">
        <v>642</v>
      </c>
      <c r="C458" s="47">
        <f>IF(ISNA(VLOOKUP(Журналисты!$B458,'10'!$B$2:$C$400,2,0))=TRUE,0,VLOOKUP(Журналисты!$B458,'10'!$B$2:$C$400,2,0))</f>
        <v>0</v>
      </c>
      <c r="D458" s="47">
        <f>IF(ISNA(VLOOKUP(Журналисты!$B458,'11'!$B$2:$C$400,2,0))=TRUE,0,VLOOKUP(Журналисты!$B458,'11'!$B$2:$C$400,2,0))</f>
        <v>0</v>
      </c>
      <c r="E458" s="47">
        <f>IF(ISNA(VLOOKUP(Журналисты!$B458,'12'!$B$2:$C$400,2,0))=TRUE,0,VLOOKUP(Журналисты!$B458,'12'!$B$2:$C$400,2,0))</f>
        <v>0</v>
      </c>
      <c r="F458" s="47">
        <f>IF(ISNA(VLOOKUP(Журналисты!$B458,'13'!$B$2:$C$400,2,0))=TRUE,0,VLOOKUP(Журналисты!$B458,'13'!$B$2:$C$400,2,0))</f>
        <v>5500000</v>
      </c>
      <c r="G458" s="47">
        <f>IF(ISNA(VLOOKUP(Журналисты!$B458,'14'!$B$2:$C$400,2,0))=TRUE,0,VLOOKUP(Журналисты!$B458,'14'!$B$2:$C$400,2,0))</f>
        <v>0</v>
      </c>
      <c r="H458" s="47">
        <f>IF(ISNA(VLOOKUP(Журналисты!$B458,'15'!$B$2:$C$400,2,0))=TRUE,0,VLOOKUP(Журналисты!$B458,'15'!$B$2:$C$400,2,0))</f>
        <v>0</v>
      </c>
      <c r="I458" s="37">
        <f t="shared" si="26"/>
        <v>5500000</v>
      </c>
      <c r="K458" s="39">
        <f t="shared" si="27"/>
        <v>1</v>
      </c>
      <c r="M458" s="38" t="str">
        <f t="shared" si="28"/>
        <v>PavlikE</v>
      </c>
    </row>
    <row r="459" spans="1:13" ht="15">
      <c r="A459" s="46">
        <f>COUNTIFS(B$3:B$1130,B459)</f>
        <v>1</v>
      </c>
      <c r="B459" s="33" t="s">
        <v>470</v>
      </c>
      <c r="C459" s="47">
        <f>IF(ISNA(VLOOKUP(Журналисты!$B459,'10'!$B$2:$C$400,2,0))=TRUE,0,VLOOKUP(Журналисты!$B459,'10'!$B$2:$C$400,2,0))</f>
        <v>0</v>
      </c>
      <c r="D459" s="47">
        <f>IF(ISNA(VLOOKUP(Журналисты!$B459,'11'!$B$2:$C$400,2,0))=TRUE,0,VLOOKUP(Журналисты!$B459,'11'!$B$2:$C$400,2,0))</f>
        <v>0</v>
      </c>
      <c r="E459" s="47">
        <f>IF(ISNA(VLOOKUP(Журналисты!$B459,'12'!$B$2:$C$400,2,0))=TRUE,0,VLOOKUP(Журналисты!$B459,'12'!$B$2:$C$400,2,0))</f>
        <v>6200000</v>
      </c>
      <c r="F459" s="47">
        <f>IF(ISNA(VLOOKUP(Журналисты!$B459,'13'!$B$2:$C$400,2,0))=TRUE,0,VLOOKUP(Журналисты!$B459,'13'!$B$2:$C$400,2,0))</f>
        <v>5400000</v>
      </c>
      <c r="G459" s="47">
        <f>IF(ISNA(VLOOKUP(Журналисты!$B459,'14'!$B$2:$C$400,2,0))=TRUE,0,VLOOKUP(Журналисты!$B459,'14'!$B$2:$C$400,2,0))</f>
        <v>0</v>
      </c>
      <c r="H459" s="47">
        <f>IF(ISNA(VLOOKUP(Журналисты!$B459,'15'!$B$2:$C$400,2,0))=TRUE,0,VLOOKUP(Журналисты!$B459,'15'!$B$2:$C$400,2,0))</f>
        <v>0</v>
      </c>
      <c r="I459" s="37">
        <f t="shared" si="26"/>
        <v>11600000</v>
      </c>
      <c r="K459" s="39">
        <f t="shared" si="27"/>
        <v>2</v>
      </c>
      <c r="M459" s="38" t="str">
        <f t="shared" si="28"/>
        <v>per4uk</v>
      </c>
    </row>
    <row r="460" spans="1:13" ht="15">
      <c r="A460" s="46">
        <f>COUNTIFS(B$3:B$1130,B460)</f>
        <v>1</v>
      </c>
      <c r="B460" s="33" t="s">
        <v>645</v>
      </c>
      <c r="C460" s="47">
        <f>IF(ISNA(VLOOKUP(Журналисты!$B460,'10'!$B$2:$C$400,2,0))=TRUE,0,VLOOKUP(Журналисты!$B460,'10'!$B$2:$C$400,2,0))</f>
        <v>0</v>
      </c>
      <c r="D460" s="47">
        <f>IF(ISNA(VLOOKUP(Журналисты!$B460,'11'!$B$2:$C$400,2,0))=TRUE,0,VLOOKUP(Журналисты!$B460,'11'!$B$2:$C$400,2,0))</f>
        <v>0</v>
      </c>
      <c r="E460" s="47">
        <f>IF(ISNA(VLOOKUP(Журналисты!$B460,'12'!$B$2:$C$400,2,0))=TRUE,0,VLOOKUP(Журналисты!$B460,'12'!$B$2:$C$400,2,0))</f>
        <v>0</v>
      </c>
      <c r="F460" s="47">
        <f>IF(ISNA(VLOOKUP(Журналисты!$B460,'13'!$B$2:$C$400,2,0))=TRUE,0,VLOOKUP(Журналисты!$B460,'13'!$B$2:$C$400,2,0))</f>
        <v>4700000</v>
      </c>
      <c r="G460" s="47">
        <f>IF(ISNA(VLOOKUP(Журналисты!$B460,'14'!$B$2:$C$400,2,0))=TRUE,0,VLOOKUP(Журналисты!$B460,'14'!$B$2:$C$400,2,0))</f>
        <v>0</v>
      </c>
      <c r="H460" s="47">
        <f>IF(ISNA(VLOOKUP(Журналисты!$B460,'15'!$B$2:$C$400,2,0))=TRUE,0,VLOOKUP(Журналисты!$B460,'15'!$B$2:$C$400,2,0))</f>
        <v>0</v>
      </c>
      <c r="I460" s="37">
        <f aca="true" t="shared" si="29" ref="I460:I506">SUM(C460:H460)</f>
        <v>4700000</v>
      </c>
      <c r="K460" s="39">
        <f t="shared" si="27"/>
        <v>1</v>
      </c>
      <c r="M460" s="38" t="str">
        <f t="shared" si="28"/>
        <v>X_Ray</v>
      </c>
    </row>
    <row r="461" spans="1:13" ht="15">
      <c r="A461" s="46">
        <f>COUNTIFS(B$3:B$1130,B461)</f>
        <v>1</v>
      </c>
      <c r="B461" s="33" t="s">
        <v>646</v>
      </c>
      <c r="C461" s="47">
        <f>IF(ISNA(VLOOKUP(Журналисты!$B461,'10'!$B$2:$C$400,2,0))=TRUE,0,VLOOKUP(Журналисты!$B461,'10'!$B$2:$C$400,2,0))</f>
        <v>0</v>
      </c>
      <c r="D461" s="47">
        <f>IF(ISNA(VLOOKUP(Журналисты!$B461,'11'!$B$2:$C$400,2,0))=TRUE,0,VLOOKUP(Журналисты!$B461,'11'!$B$2:$C$400,2,0))</f>
        <v>0</v>
      </c>
      <c r="E461" s="47">
        <f>IF(ISNA(VLOOKUP(Журналисты!$B461,'12'!$B$2:$C$400,2,0))=TRUE,0,VLOOKUP(Журналисты!$B461,'12'!$B$2:$C$400,2,0))</f>
        <v>0</v>
      </c>
      <c r="F461" s="47">
        <f>IF(ISNA(VLOOKUP(Журналисты!$B461,'13'!$B$2:$C$400,2,0))=TRUE,0,VLOOKUP(Журналисты!$B461,'13'!$B$2:$C$400,2,0))</f>
        <v>4700000</v>
      </c>
      <c r="G461" s="47">
        <f>IF(ISNA(VLOOKUP(Журналисты!$B461,'14'!$B$2:$C$400,2,0))=TRUE,0,VLOOKUP(Журналисты!$B461,'14'!$B$2:$C$400,2,0))</f>
        <v>0</v>
      </c>
      <c r="H461" s="47">
        <f>IF(ISNA(VLOOKUP(Журналисты!$B461,'15'!$B$2:$C$400,2,0))=TRUE,0,VLOOKUP(Журналисты!$B461,'15'!$B$2:$C$400,2,0))</f>
        <v>0</v>
      </c>
      <c r="I461" s="37">
        <f t="shared" si="29"/>
        <v>4700000</v>
      </c>
      <c r="K461" s="39">
        <f t="shared" si="27"/>
        <v>1</v>
      </c>
      <c r="M461" s="38" t="str">
        <f t="shared" si="28"/>
        <v>m1rc1981</v>
      </c>
    </row>
    <row r="462" spans="1:13" ht="15">
      <c r="A462" s="46">
        <f>COUNTIFS(B$3:B$1130,B462)</f>
        <v>1</v>
      </c>
      <c r="B462" s="33" t="s">
        <v>647</v>
      </c>
      <c r="C462" s="47">
        <f>IF(ISNA(VLOOKUP(Журналисты!$B462,'10'!$B$2:$C$400,2,0))=TRUE,0,VLOOKUP(Журналисты!$B462,'10'!$B$2:$C$400,2,0))</f>
        <v>0</v>
      </c>
      <c r="D462" s="47">
        <f>IF(ISNA(VLOOKUP(Журналисты!$B462,'11'!$B$2:$C$400,2,0))=TRUE,0,VLOOKUP(Журналисты!$B462,'11'!$B$2:$C$400,2,0))</f>
        <v>0</v>
      </c>
      <c r="E462" s="47">
        <f>IF(ISNA(VLOOKUP(Журналисты!$B462,'12'!$B$2:$C$400,2,0))=TRUE,0,VLOOKUP(Журналисты!$B462,'12'!$B$2:$C$400,2,0))</f>
        <v>0</v>
      </c>
      <c r="F462" s="47">
        <f>IF(ISNA(VLOOKUP(Журналисты!$B462,'13'!$B$2:$C$400,2,0))=TRUE,0,VLOOKUP(Журналисты!$B462,'13'!$B$2:$C$400,2,0))</f>
        <v>4500000</v>
      </c>
      <c r="G462" s="47">
        <f>IF(ISNA(VLOOKUP(Журналисты!$B462,'14'!$B$2:$C$400,2,0))=TRUE,0,VLOOKUP(Журналисты!$B462,'14'!$B$2:$C$400,2,0))</f>
        <v>0</v>
      </c>
      <c r="H462" s="47">
        <f>IF(ISNA(VLOOKUP(Журналисты!$B462,'15'!$B$2:$C$400,2,0))=TRUE,0,VLOOKUP(Журналисты!$B462,'15'!$B$2:$C$400,2,0))</f>
        <v>0</v>
      </c>
      <c r="I462" s="37">
        <f t="shared" si="29"/>
        <v>4500000</v>
      </c>
      <c r="K462" s="39">
        <f t="shared" si="27"/>
        <v>1</v>
      </c>
      <c r="M462" s="38" t="str">
        <f t="shared" si="28"/>
        <v>vflag</v>
      </c>
    </row>
    <row r="463" spans="1:13" ht="15">
      <c r="A463" s="46">
        <f>COUNTIFS(B$3:B$1130,B463)</f>
        <v>1</v>
      </c>
      <c r="B463" s="33" t="s">
        <v>531</v>
      </c>
      <c r="C463" s="47">
        <f>IF(ISNA(VLOOKUP(Журналисты!$B463,'10'!$B$2:$C$400,2,0))=TRUE,0,VLOOKUP(Журналисты!$B463,'10'!$B$2:$C$400,2,0))</f>
        <v>0</v>
      </c>
      <c r="D463" s="47">
        <f>IF(ISNA(VLOOKUP(Журналисты!$B463,'11'!$B$2:$C$400,2,0))=TRUE,0,VLOOKUP(Журналисты!$B463,'11'!$B$2:$C$400,2,0))</f>
        <v>0</v>
      </c>
      <c r="E463" s="47">
        <f>IF(ISNA(VLOOKUP(Журналисты!$B463,'12'!$B$2:$C$400,2,0))=TRUE,0,VLOOKUP(Журналисты!$B463,'12'!$B$2:$C$400,2,0))</f>
        <v>1700000</v>
      </c>
      <c r="F463" s="47">
        <f>IF(ISNA(VLOOKUP(Журналисты!$B463,'13'!$B$2:$C$400,2,0))=TRUE,0,VLOOKUP(Журналисты!$B463,'13'!$B$2:$C$400,2,0))</f>
        <v>4300000</v>
      </c>
      <c r="G463" s="47">
        <f>IF(ISNA(VLOOKUP(Журналисты!$B463,'14'!$B$2:$C$400,2,0))=TRUE,0,VLOOKUP(Журналисты!$B463,'14'!$B$2:$C$400,2,0))</f>
        <v>0</v>
      </c>
      <c r="H463" s="47">
        <f>IF(ISNA(VLOOKUP(Журналисты!$B463,'15'!$B$2:$C$400,2,0))=TRUE,0,VLOOKUP(Журналисты!$B463,'15'!$B$2:$C$400,2,0))</f>
        <v>0</v>
      </c>
      <c r="I463" s="37">
        <f t="shared" si="29"/>
        <v>6000000</v>
      </c>
      <c r="K463" s="39">
        <f t="shared" si="27"/>
        <v>2</v>
      </c>
      <c r="M463" s="38" t="str">
        <f t="shared" si="28"/>
        <v>Зубастый</v>
      </c>
    </row>
    <row r="464" spans="1:13" ht="15">
      <c r="A464" s="46">
        <f>COUNTIFS(B$3:B$1130,B464)</f>
        <v>1</v>
      </c>
      <c r="B464" s="33" t="s">
        <v>648</v>
      </c>
      <c r="C464" s="47">
        <f>IF(ISNA(VLOOKUP(Журналисты!$B464,'10'!$B$2:$C$400,2,0))=TRUE,0,VLOOKUP(Журналисты!$B464,'10'!$B$2:$C$400,2,0))</f>
        <v>0</v>
      </c>
      <c r="D464" s="47">
        <f>IF(ISNA(VLOOKUP(Журналисты!$B464,'11'!$B$2:$C$400,2,0))=TRUE,0,VLOOKUP(Журналисты!$B464,'11'!$B$2:$C$400,2,0))</f>
        <v>0</v>
      </c>
      <c r="E464" s="47">
        <f>IF(ISNA(VLOOKUP(Журналисты!$B464,'12'!$B$2:$C$400,2,0))=TRUE,0,VLOOKUP(Журналисты!$B464,'12'!$B$2:$C$400,2,0))</f>
        <v>0</v>
      </c>
      <c r="F464" s="47">
        <f>IF(ISNA(VLOOKUP(Журналисты!$B464,'13'!$B$2:$C$400,2,0))=TRUE,0,VLOOKUP(Журналисты!$B464,'13'!$B$2:$C$400,2,0))</f>
        <v>4300000</v>
      </c>
      <c r="G464" s="47">
        <f>IF(ISNA(VLOOKUP(Журналисты!$B464,'14'!$B$2:$C$400,2,0))=TRUE,0,VLOOKUP(Журналисты!$B464,'14'!$B$2:$C$400,2,0))</f>
        <v>0</v>
      </c>
      <c r="H464" s="47">
        <f>IF(ISNA(VLOOKUP(Журналисты!$B464,'15'!$B$2:$C$400,2,0))=TRUE,0,VLOOKUP(Журналисты!$B464,'15'!$B$2:$C$400,2,0))</f>
        <v>0</v>
      </c>
      <c r="I464" s="37">
        <f t="shared" si="29"/>
        <v>4300000</v>
      </c>
      <c r="K464" s="39">
        <f t="shared" si="27"/>
        <v>1</v>
      </c>
      <c r="M464" s="38" t="str">
        <f t="shared" si="28"/>
        <v>Speedi</v>
      </c>
    </row>
    <row r="465" spans="1:13" ht="15">
      <c r="A465" s="46">
        <f>COUNTIFS(B$3:B$1130,B465)</f>
        <v>1</v>
      </c>
      <c r="B465" s="33" t="s">
        <v>649</v>
      </c>
      <c r="C465" s="47">
        <f>IF(ISNA(VLOOKUP(Журналисты!$B465,'10'!$B$2:$C$400,2,0))=TRUE,0,VLOOKUP(Журналисты!$B465,'10'!$B$2:$C$400,2,0))</f>
        <v>0</v>
      </c>
      <c r="D465" s="47">
        <f>IF(ISNA(VLOOKUP(Журналисты!$B465,'11'!$B$2:$C$400,2,0))=TRUE,0,VLOOKUP(Журналисты!$B465,'11'!$B$2:$C$400,2,0))</f>
        <v>0</v>
      </c>
      <c r="E465" s="47">
        <f>IF(ISNA(VLOOKUP(Журналисты!$B465,'12'!$B$2:$C$400,2,0))=TRUE,0,VLOOKUP(Журналисты!$B465,'12'!$B$2:$C$400,2,0))</f>
        <v>0</v>
      </c>
      <c r="F465" s="47">
        <f>IF(ISNA(VLOOKUP(Журналисты!$B465,'13'!$B$2:$C$400,2,0))=TRUE,0,VLOOKUP(Журналисты!$B465,'13'!$B$2:$C$400,2,0))</f>
        <v>4300000</v>
      </c>
      <c r="G465" s="47">
        <f>IF(ISNA(VLOOKUP(Журналисты!$B465,'14'!$B$2:$C$400,2,0))=TRUE,0,VLOOKUP(Журналисты!$B465,'14'!$B$2:$C$400,2,0))</f>
        <v>0</v>
      </c>
      <c r="H465" s="47">
        <f>IF(ISNA(VLOOKUP(Журналисты!$B465,'15'!$B$2:$C$400,2,0))=TRUE,0,VLOOKUP(Журналисты!$B465,'15'!$B$2:$C$400,2,0))</f>
        <v>0</v>
      </c>
      <c r="I465" s="37">
        <f t="shared" si="29"/>
        <v>4300000</v>
      </c>
      <c r="K465" s="39">
        <f t="shared" si="27"/>
        <v>1</v>
      </c>
      <c r="M465" s="38" t="str">
        <f t="shared" si="28"/>
        <v>e_lenka-88</v>
      </c>
    </row>
    <row r="466" spans="1:13" ht="15">
      <c r="A466" s="46">
        <f>COUNTIFS(B$3:B$1130,B466)</f>
        <v>1</v>
      </c>
      <c r="B466" s="33" t="s">
        <v>652</v>
      </c>
      <c r="C466" s="47">
        <f>IF(ISNA(VLOOKUP(Журналисты!$B466,'10'!$B$2:$C$400,2,0))=TRUE,0,VLOOKUP(Журналисты!$B466,'10'!$B$2:$C$400,2,0))</f>
        <v>0</v>
      </c>
      <c r="D466" s="47">
        <f>IF(ISNA(VLOOKUP(Журналисты!$B466,'11'!$B$2:$C$400,2,0))=TRUE,0,VLOOKUP(Журналисты!$B466,'11'!$B$2:$C$400,2,0))</f>
        <v>0</v>
      </c>
      <c r="E466" s="47">
        <f>IF(ISNA(VLOOKUP(Журналисты!$B466,'12'!$B$2:$C$400,2,0))=TRUE,0,VLOOKUP(Журналисты!$B466,'12'!$B$2:$C$400,2,0))</f>
        <v>0</v>
      </c>
      <c r="F466" s="47">
        <f>IF(ISNA(VLOOKUP(Журналисты!$B466,'13'!$B$2:$C$400,2,0))=TRUE,0,VLOOKUP(Журналисты!$B466,'13'!$B$2:$C$400,2,0))</f>
        <v>4200000</v>
      </c>
      <c r="G466" s="47">
        <f>IF(ISNA(VLOOKUP(Журналисты!$B466,'14'!$B$2:$C$400,2,0))=TRUE,0,VLOOKUP(Журналисты!$B466,'14'!$B$2:$C$400,2,0))</f>
        <v>0</v>
      </c>
      <c r="H466" s="47">
        <f>IF(ISNA(VLOOKUP(Журналисты!$B466,'15'!$B$2:$C$400,2,0))=TRUE,0,VLOOKUP(Журналисты!$B466,'15'!$B$2:$C$400,2,0))</f>
        <v>0</v>
      </c>
      <c r="I466" s="37">
        <f t="shared" si="29"/>
        <v>4200000</v>
      </c>
      <c r="K466" s="39">
        <f t="shared" si="27"/>
        <v>1</v>
      </c>
      <c r="M466" s="38" t="str">
        <f t="shared" si="28"/>
        <v>koku</v>
      </c>
    </row>
    <row r="467" spans="1:13" ht="15">
      <c r="A467" s="46">
        <f>COUNTIFS(B$3:B$1130,B467)</f>
        <v>1</v>
      </c>
      <c r="B467" s="33" t="s">
        <v>653</v>
      </c>
      <c r="C467" s="47">
        <f>IF(ISNA(VLOOKUP(Журналисты!$B467,'10'!$B$2:$C$400,2,0))=TRUE,0,VLOOKUP(Журналисты!$B467,'10'!$B$2:$C$400,2,0))</f>
        <v>0</v>
      </c>
      <c r="D467" s="47">
        <f>IF(ISNA(VLOOKUP(Журналисты!$B467,'11'!$B$2:$C$400,2,0))=TRUE,0,VLOOKUP(Журналисты!$B467,'11'!$B$2:$C$400,2,0))</f>
        <v>0</v>
      </c>
      <c r="E467" s="47">
        <f>IF(ISNA(VLOOKUP(Журналисты!$B467,'12'!$B$2:$C$400,2,0))=TRUE,0,VLOOKUP(Журналисты!$B467,'12'!$B$2:$C$400,2,0))</f>
        <v>0</v>
      </c>
      <c r="F467" s="47">
        <f>IF(ISNA(VLOOKUP(Журналисты!$B467,'13'!$B$2:$C$400,2,0))=TRUE,0,VLOOKUP(Журналисты!$B467,'13'!$B$2:$C$400,2,0))</f>
        <v>4200000</v>
      </c>
      <c r="G467" s="47">
        <f>IF(ISNA(VLOOKUP(Журналисты!$B467,'14'!$B$2:$C$400,2,0))=TRUE,0,VLOOKUP(Журналисты!$B467,'14'!$B$2:$C$400,2,0))</f>
        <v>0</v>
      </c>
      <c r="H467" s="47">
        <f>IF(ISNA(VLOOKUP(Журналисты!$B467,'15'!$B$2:$C$400,2,0))=TRUE,0,VLOOKUP(Журналисты!$B467,'15'!$B$2:$C$400,2,0))</f>
        <v>0</v>
      </c>
      <c r="I467" s="37">
        <f t="shared" si="29"/>
        <v>4200000</v>
      </c>
      <c r="K467" s="39">
        <f t="shared" si="27"/>
        <v>1</v>
      </c>
      <c r="M467" s="38" t="str">
        <f t="shared" si="28"/>
        <v>raptor_deluxe</v>
      </c>
    </row>
    <row r="468" spans="1:13" ht="15">
      <c r="A468" s="46">
        <f>COUNTIFS(B$3:B$1130,B468)</f>
        <v>1</v>
      </c>
      <c r="B468" s="33" t="s">
        <v>654</v>
      </c>
      <c r="C468" s="47">
        <f>IF(ISNA(VLOOKUP(Журналисты!$B468,'10'!$B$2:$C$400,2,0))=TRUE,0,VLOOKUP(Журналисты!$B468,'10'!$B$2:$C$400,2,0))</f>
        <v>0</v>
      </c>
      <c r="D468" s="47">
        <f>IF(ISNA(VLOOKUP(Журналисты!$B468,'11'!$B$2:$C$400,2,0))=TRUE,0,VLOOKUP(Журналисты!$B468,'11'!$B$2:$C$400,2,0))</f>
        <v>0</v>
      </c>
      <c r="E468" s="47">
        <f>IF(ISNA(VLOOKUP(Журналисты!$B468,'12'!$B$2:$C$400,2,0))=TRUE,0,VLOOKUP(Журналисты!$B468,'12'!$B$2:$C$400,2,0))</f>
        <v>0</v>
      </c>
      <c r="F468" s="47">
        <f>IF(ISNA(VLOOKUP(Журналисты!$B468,'13'!$B$2:$C$400,2,0))=TRUE,0,VLOOKUP(Журналисты!$B468,'13'!$B$2:$C$400,2,0))</f>
        <v>4200000</v>
      </c>
      <c r="G468" s="47">
        <f>IF(ISNA(VLOOKUP(Журналисты!$B468,'14'!$B$2:$C$400,2,0))=TRUE,0,VLOOKUP(Журналисты!$B468,'14'!$B$2:$C$400,2,0))</f>
        <v>0</v>
      </c>
      <c r="H468" s="47">
        <f>IF(ISNA(VLOOKUP(Журналисты!$B468,'15'!$B$2:$C$400,2,0))=TRUE,0,VLOOKUP(Журналисты!$B468,'15'!$B$2:$C$400,2,0))</f>
        <v>0</v>
      </c>
      <c r="I468" s="37">
        <f t="shared" si="29"/>
        <v>4200000</v>
      </c>
      <c r="K468" s="39">
        <f t="shared" si="27"/>
        <v>1</v>
      </c>
      <c r="M468" s="38" t="str">
        <f t="shared" si="28"/>
        <v>Ursula</v>
      </c>
    </row>
    <row r="469" spans="1:13" ht="15">
      <c r="A469" s="46">
        <f>COUNTIFS(B$3:B$1130,B469)</f>
        <v>1</v>
      </c>
      <c r="B469" s="33" t="s">
        <v>497</v>
      </c>
      <c r="C469" s="47">
        <f>IF(ISNA(VLOOKUP(Журналисты!$B469,'10'!$B$2:$C$400,2,0))=TRUE,0,VLOOKUP(Журналисты!$B469,'10'!$B$2:$C$400,2,0))</f>
        <v>0</v>
      </c>
      <c r="D469" s="47">
        <f>IF(ISNA(VLOOKUP(Журналисты!$B469,'11'!$B$2:$C$400,2,0))=TRUE,0,VLOOKUP(Журналисты!$B469,'11'!$B$2:$C$400,2,0))</f>
        <v>0</v>
      </c>
      <c r="E469" s="47">
        <f>IF(ISNA(VLOOKUP(Журналисты!$B469,'12'!$B$2:$C$400,2,0))=TRUE,0,VLOOKUP(Журналисты!$B469,'12'!$B$2:$C$400,2,0))</f>
        <v>4100000</v>
      </c>
      <c r="F469" s="47">
        <f>IF(ISNA(VLOOKUP(Журналисты!$B469,'13'!$B$2:$C$400,2,0))=TRUE,0,VLOOKUP(Журналисты!$B469,'13'!$B$2:$C$400,2,0))</f>
        <v>3900000</v>
      </c>
      <c r="G469" s="47">
        <f>IF(ISNA(VLOOKUP(Журналисты!$B469,'14'!$B$2:$C$400,2,0))=TRUE,0,VLOOKUP(Журналисты!$B469,'14'!$B$2:$C$400,2,0))</f>
        <v>0</v>
      </c>
      <c r="H469" s="47">
        <f>IF(ISNA(VLOOKUP(Журналисты!$B469,'15'!$B$2:$C$400,2,0))=TRUE,0,VLOOKUP(Журналисты!$B469,'15'!$B$2:$C$400,2,0))</f>
        <v>0</v>
      </c>
      <c r="I469" s="37">
        <f t="shared" si="29"/>
        <v>8000000</v>
      </c>
      <c r="K469" s="39">
        <f t="shared" si="27"/>
        <v>2</v>
      </c>
      <c r="M469" s="38" t="str">
        <f t="shared" si="28"/>
        <v>Bort</v>
      </c>
    </row>
    <row r="470" spans="1:13" ht="15">
      <c r="A470" s="46">
        <f>COUNTIFS(B$3:B$1130,B470)</f>
        <v>1</v>
      </c>
      <c r="B470" s="33" t="s">
        <v>109</v>
      </c>
      <c r="C470" s="47">
        <f>IF(ISNA(VLOOKUP(Журналисты!$B470,'10'!$B$2:$C$400,2,0))=TRUE,0,VLOOKUP(Журналисты!$B470,'10'!$B$2:$C$400,2,0))</f>
        <v>19400000</v>
      </c>
      <c r="D470" s="47">
        <f>IF(ISNA(VLOOKUP(Журналисты!$B470,'11'!$B$2:$C$400,2,0))=TRUE,0,VLOOKUP(Журналисты!$B470,'11'!$B$2:$C$400,2,0))</f>
        <v>19400000</v>
      </c>
      <c r="E470" s="47">
        <f>IF(ISNA(VLOOKUP(Журналисты!$B470,'12'!$B$2:$C$400,2,0))=TRUE,0,VLOOKUP(Журналисты!$B470,'12'!$B$2:$C$400,2,0))</f>
        <v>12400000</v>
      </c>
      <c r="F470" s="47">
        <f>IF(ISNA(VLOOKUP(Журналисты!$B470,'13'!$B$2:$C$400,2,0))=TRUE,0,VLOOKUP(Журналисты!$B470,'13'!$B$2:$C$400,2,0))</f>
        <v>3900000</v>
      </c>
      <c r="G470" s="47">
        <f>IF(ISNA(VLOOKUP(Журналисты!$B470,'14'!$B$2:$C$400,2,0))=TRUE,0,VLOOKUP(Журналисты!$B470,'14'!$B$2:$C$400,2,0))</f>
        <v>0</v>
      </c>
      <c r="H470" s="47">
        <f>IF(ISNA(VLOOKUP(Журналисты!$B470,'15'!$B$2:$C$400,2,0))=TRUE,0,VLOOKUP(Журналисты!$B470,'15'!$B$2:$C$400,2,0))</f>
        <v>0</v>
      </c>
      <c r="I470" s="37">
        <f t="shared" si="29"/>
        <v>55100000</v>
      </c>
      <c r="K470" s="39">
        <f t="shared" si="27"/>
        <v>4</v>
      </c>
      <c r="M470" s="38" t="str">
        <f t="shared" si="28"/>
        <v>GrandTim</v>
      </c>
    </row>
    <row r="471" spans="1:13" ht="15">
      <c r="A471" s="46">
        <f>COUNTIFS(B$3:B$1130,B471)</f>
        <v>1</v>
      </c>
      <c r="B471" s="33" t="s">
        <v>656</v>
      </c>
      <c r="C471" s="47">
        <f>IF(ISNA(VLOOKUP(Журналисты!$B471,'10'!$B$2:$C$400,2,0))=TRUE,0,VLOOKUP(Журналисты!$B471,'10'!$B$2:$C$400,2,0))</f>
        <v>0</v>
      </c>
      <c r="D471" s="47">
        <f>IF(ISNA(VLOOKUP(Журналисты!$B471,'11'!$B$2:$C$400,2,0))=TRUE,0,VLOOKUP(Журналисты!$B471,'11'!$B$2:$C$400,2,0))</f>
        <v>0</v>
      </c>
      <c r="E471" s="47">
        <f>IF(ISNA(VLOOKUP(Журналисты!$B471,'12'!$B$2:$C$400,2,0))=TRUE,0,VLOOKUP(Журналисты!$B471,'12'!$B$2:$C$400,2,0))</f>
        <v>0</v>
      </c>
      <c r="F471" s="47">
        <f>IF(ISNA(VLOOKUP(Журналисты!$B471,'13'!$B$2:$C$400,2,0))=TRUE,0,VLOOKUP(Журналисты!$B471,'13'!$B$2:$C$400,2,0))</f>
        <v>3800000</v>
      </c>
      <c r="G471" s="47">
        <f>IF(ISNA(VLOOKUP(Журналисты!$B471,'14'!$B$2:$C$400,2,0))=TRUE,0,VLOOKUP(Журналисты!$B471,'14'!$B$2:$C$400,2,0))</f>
        <v>0</v>
      </c>
      <c r="H471" s="47">
        <f>IF(ISNA(VLOOKUP(Журналисты!$B471,'15'!$B$2:$C$400,2,0))=TRUE,0,VLOOKUP(Журналисты!$B471,'15'!$B$2:$C$400,2,0))</f>
        <v>0</v>
      </c>
      <c r="I471" s="37">
        <f t="shared" si="29"/>
        <v>3800000</v>
      </c>
      <c r="K471" s="39">
        <f t="shared" si="27"/>
        <v>1</v>
      </c>
      <c r="M471" s="38" t="str">
        <f t="shared" si="28"/>
        <v>Krivoysolutions</v>
      </c>
    </row>
    <row r="472" spans="1:13" ht="15">
      <c r="A472" s="46">
        <f>COUNTIFS(B$3:B$1130,B472)</f>
        <v>1</v>
      </c>
      <c r="B472" s="33" t="s">
        <v>657</v>
      </c>
      <c r="C472" s="47">
        <f>IF(ISNA(VLOOKUP(Журналисты!$B472,'10'!$B$2:$C$400,2,0))=TRUE,0,VLOOKUP(Журналисты!$B472,'10'!$B$2:$C$400,2,0))</f>
        <v>0</v>
      </c>
      <c r="D472" s="47">
        <f>IF(ISNA(VLOOKUP(Журналисты!$B472,'11'!$B$2:$C$400,2,0))=TRUE,0,VLOOKUP(Журналисты!$B472,'11'!$B$2:$C$400,2,0))</f>
        <v>0</v>
      </c>
      <c r="E472" s="47">
        <f>IF(ISNA(VLOOKUP(Журналисты!$B472,'12'!$B$2:$C$400,2,0))=TRUE,0,VLOOKUP(Журналисты!$B472,'12'!$B$2:$C$400,2,0))</f>
        <v>0</v>
      </c>
      <c r="F472" s="47">
        <f>IF(ISNA(VLOOKUP(Журналисты!$B472,'13'!$B$2:$C$400,2,0))=TRUE,0,VLOOKUP(Журналисты!$B472,'13'!$B$2:$C$400,2,0))</f>
        <v>3700000</v>
      </c>
      <c r="G472" s="47">
        <f>IF(ISNA(VLOOKUP(Журналисты!$B472,'14'!$B$2:$C$400,2,0))=TRUE,0,VLOOKUP(Журналисты!$B472,'14'!$B$2:$C$400,2,0))</f>
        <v>0</v>
      </c>
      <c r="H472" s="47">
        <f>IF(ISNA(VLOOKUP(Журналисты!$B472,'15'!$B$2:$C$400,2,0))=TRUE,0,VLOOKUP(Журналисты!$B472,'15'!$B$2:$C$400,2,0))</f>
        <v>0</v>
      </c>
      <c r="I472" s="37">
        <f t="shared" si="29"/>
        <v>3700000</v>
      </c>
      <c r="K472" s="39">
        <f t="shared" si="27"/>
        <v>1</v>
      </c>
      <c r="M472" s="38" t="str">
        <f t="shared" si="28"/>
        <v>BIFEDOK</v>
      </c>
    </row>
    <row r="473" spans="1:13" ht="15">
      <c r="A473" s="46">
        <f>COUNTIFS(B$3:B$1130,B473)</f>
        <v>1</v>
      </c>
      <c r="B473" s="33" t="s">
        <v>658</v>
      </c>
      <c r="C473" s="47">
        <f>IF(ISNA(VLOOKUP(Журналисты!$B473,'10'!$B$2:$C$400,2,0))=TRUE,0,VLOOKUP(Журналисты!$B473,'10'!$B$2:$C$400,2,0))</f>
        <v>0</v>
      </c>
      <c r="D473" s="47">
        <f>IF(ISNA(VLOOKUP(Журналисты!$B473,'11'!$B$2:$C$400,2,0))=TRUE,0,VLOOKUP(Журналисты!$B473,'11'!$B$2:$C$400,2,0))</f>
        <v>0</v>
      </c>
      <c r="E473" s="47">
        <f>IF(ISNA(VLOOKUP(Журналисты!$B473,'12'!$B$2:$C$400,2,0))=TRUE,0,VLOOKUP(Журналисты!$B473,'12'!$B$2:$C$400,2,0))</f>
        <v>0</v>
      </c>
      <c r="F473" s="47">
        <f>IF(ISNA(VLOOKUP(Журналисты!$B473,'13'!$B$2:$C$400,2,0))=TRUE,0,VLOOKUP(Журналисты!$B473,'13'!$B$2:$C$400,2,0))</f>
        <v>3700000</v>
      </c>
      <c r="G473" s="47">
        <f>IF(ISNA(VLOOKUP(Журналисты!$B473,'14'!$B$2:$C$400,2,0))=TRUE,0,VLOOKUP(Журналисты!$B473,'14'!$B$2:$C$400,2,0))</f>
        <v>0</v>
      </c>
      <c r="H473" s="47">
        <f>IF(ISNA(VLOOKUP(Журналисты!$B473,'15'!$B$2:$C$400,2,0))=TRUE,0,VLOOKUP(Журналисты!$B473,'15'!$B$2:$C$400,2,0))</f>
        <v>0</v>
      </c>
      <c r="I473" s="37">
        <f t="shared" si="29"/>
        <v>3700000</v>
      </c>
      <c r="K473" s="39">
        <f t="shared" si="27"/>
        <v>1</v>
      </c>
      <c r="M473" s="38" t="str">
        <f t="shared" si="28"/>
        <v>quaZ</v>
      </c>
    </row>
    <row r="474" spans="1:13" ht="15">
      <c r="A474" s="46">
        <f>COUNTIFS(B$3:B$1130,B474)</f>
        <v>1</v>
      </c>
      <c r="B474" s="33" t="s">
        <v>659</v>
      </c>
      <c r="C474" s="47">
        <f>IF(ISNA(VLOOKUP(Журналисты!$B474,'10'!$B$2:$C$400,2,0))=TRUE,0,VLOOKUP(Журналисты!$B474,'10'!$B$2:$C$400,2,0))</f>
        <v>0</v>
      </c>
      <c r="D474" s="47">
        <f>IF(ISNA(VLOOKUP(Журналисты!$B474,'11'!$B$2:$C$400,2,0))=TRUE,0,VLOOKUP(Журналисты!$B474,'11'!$B$2:$C$400,2,0))</f>
        <v>0</v>
      </c>
      <c r="E474" s="47">
        <f>IF(ISNA(VLOOKUP(Журналисты!$B474,'12'!$B$2:$C$400,2,0))=TRUE,0,VLOOKUP(Журналисты!$B474,'12'!$B$2:$C$400,2,0))</f>
        <v>0</v>
      </c>
      <c r="F474" s="47">
        <f>IF(ISNA(VLOOKUP(Журналисты!$B474,'13'!$B$2:$C$400,2,0))=TRUE,0,VLOOKUP(Журналисты!$B474,'13'!$B$2:$C$400,2,0))</f>
        <v>3700000</v>
      </c>
      <c r="G474" s="47">
        <f>IF(ISNA(VLOOKUP(Журналисты!$B474,'14'!$B$2:$C$400,2,0))=TRUE,0,VLOOKUP(Журналисты!$B474,'14'!$B$2:$C$400,2,0))</f>
        <v>0</v>
      </c>
      <c r="H474" s="47">
        <f>IF(ISNA(VLOOKUP(Журналисты!$B474,'15'!$B$2:$C$400,2,0))=TRUE,0,VLOOKUP(Журналисты!$B474,'15'!$B$2:$C$400,2,0))</f>
        <v>0</v>
      </c>
      <c r="I474" s="37">
        <f t="shared" si="29"/>
        <v>3700000</v>
      </c>
      <c r="K474" s="39">
        <f t="shared" si="27"/>
        <v>1</v>
      </c>
      <c r="M474" s="38" t="str">
        <f t="shared" si="28"/>
        <v>Raven132</v>
      </c>
    </row>
    <row r="475" spans="1:13" ht="15">
      <c r="A475" s="46">
        <f>COUNTIFS(B$3:B$1130,B475)</f>
        <v>1</v>
      </c>
      <c r="B475" s="33" t="s">
        <v>660</v>
      </c>
      <c r="C475" s="47">
        <f>IF(ISNA(VLOOKUP(Журналисты!$B475,'10'!$B$2:$C$400,2,0))=TRUE,0,VLOOKUP(Журналисты!$B475,'10'!$B$2:$C$400,2,0))</f>
        <v>0</v>
      </c>
      <c r="D475" s="47">
        <f>IF(ISNA(VLOOKUP(Журналисты!$B475,'11'!$B$2:$C$400,2,0))=TRUE,0,VLOOKUP(Журналисты!$B475,'11'!$B$2:$C$400,2,0))</f>
        <v>0</v>
      </c>
      <c r="E475" s="47">
        <f>IF(ISNA(VLOOKUP(Журналисты!$B475,'12'!$B$2:$C$400,2,0))=TRUE,0,VLOOKUP(Журналисты!$B475,'12'!$B$2:$C$400,2,0))</f>
        <v>0</v>
      </c>
      <c r="F475" s="47">
        <f>IF(ISNA(VLOOKUP(Журналисты!$B475,'13'!$B$2:$C$400,2,0))=TRUE,0,VLOOKUP(Журналисты!$B475,'13'!$B$2:$C$400,2,0))</f>
        <v>3600000</v>
      </c>
      <c r="G475" s="47">
        <f>IF(ISNA(VLOOKUP(Журналисты!$B475,'14'!$B$2:$C$400,2,0))=TRUE,0,VLOOKUP(Журналисты!$B475,'14'!$B$2:$C$400,2,0))</f>
        <v>0</v>
      </c>
      <c r="H475" s="47">
        <f>IF(ISNA(VLOOKUP(Журналисты!$B475,'15'!$B$2:$C$400,2,0))=TRUE,0,VLOOKUP(Журналисты!$B475,'15'!$B$2:$C$400,2,0))</f>
        <v>0</v>
      </c>
      <c r="I475" s="37">
        <f t="shared" si="29"/>
        <v>3600000</v>
      </c>
      <c r="K475" s="39">
        <f t="shared" si="27"/>
        <v>1</v>
      </c>
      <c r="M475" s="38" t="str">
        <f t="shared" si="28"/>
        <v>mogilka</v>
      </c>
    </row>
    <row r="476" spans="1:13" ht="15">
      <c r="A476" s="46">
        <f>COUNTIFS(B$3:B$1130,B476)</f>
        <v>1</v>
      </c>
      <c r="B476" s="33" t="s">
        <v>97</v>
      </c>
      <c r="C476" s="47">
        <f>IF(ISNA(VLOOKUP(Журналисты!$B476,'10'!$B$2:$C$400,2,0))=TRUE,0,VLOOKUP(Журналисты!$B476,'10'!$B$2:$C$400,2,0))</f>
        <v>22000000</v>
      </c>
      <c r="D476" s="47">
        <f>IF(ISNA(VLOOKUP(Журналисты!$B476,'11'!$B$2:$C$400,2,0))=TRUE,0,VLOOKUP(Журналисты!$B476,'11'!$B$2:$C$400,2,0))</f>
        <v>22000000</v>
      </c>
      <c r="E476" s="47">
        <f>IF(ISNA(VLOOKUP(Журналисты!$B476,'12'!$B$2:$C$400,2,0))=TRUE,0,VLOOKUP(Журналисты!$B476,'12'!$B$2:$C$400,2,0))</f>
        <v>0</v>
      </c>
      <c r="F476" s="47">
        <f>IF(ISNA(VLOOKUP(Журналисты!$B476,'13'!$B$2:$C$400,2,0))=TRUE,0,VLOOKUP(Журналисты!$B476,'13'!$B$2:$C$400,2,0))</f>
        <v>3500000</v>
      </c>
      <c r="G476" s="47">
        <f>IF(ISNA(VLOOKUP(Журналисты!$B476,'14'!$B$2:$C$400,2,0))=TRUE,0,VLOOKUP(Журналисты!$B476,'14'!$B$2:$C$400,2,0))</f>
        <v>0</v>
      </c>
      <c r="H476" s="47">
        <f>IF(ISNA(VLOOKUP(Журналисты!$B476,'15'!$B$2:$C$400,2,0))=TRUE,0,VLOOKUP(Журналисты!$B476,'15'!$B$2:$C$400,2,0))</f>
        <v>0</v>
      </c>
      <c r="I476" s="37">
        <f t="shared" si="29"/>
        <v>47500000</v>
      </c>
      <c r="K476" s="39">
        <f t="shared" si="27"/>
        <v>3</v>
      </c>
      <c r="M476" s="38" t="str">
        <f t="shared" si="28"/>
        <v>DeLeTanT</v>
      </c>
    </row>
    <row r="477" spans="1:13" ht="15">
      <c r="A477" s="46">
        <f>COUNTIFS(B$3:B$1130,B477)</f>
        <v>1</v>
      </c>
      <c r="B477" s="33" t="s">
        <v>661</v>
      </c>
      <c r="C477" s="47">
        <f>IF(ISNA(VLOOKUP(Журналисты!$B477,'10'!$B$2:$C$400,2,0))=TRUE,0,VLOOKUP(Журналисты!$B477,'10'!$B$2:$C$400,2,0))</f>
        <v>0</v>
      </c>
      <c r="D477" s="47">
        <f>IF(ISNA(VLOOKUP(Журналисты!$B477,'11'!$B$2:$C$400,2,0))=TRUE,0,VLOOKUP(Журналисты!$B477,'11'!$B$2:$C$400,2,0))</f>
        <v>0</v>
      </c>
      <c r="E477" s="47">
        <f>IF(ISNA(VLOOKUP(Журналисты!$B477,'12'!$B$2:$C$400,2,0))=TRUE,0,VLOOKUP(Журналисты!$B477,'12'!$B$2:$C$400,2,0))</f>
        <v>0</v>
      </c>
      <c r="F477" s="47">
        <f>IF(ISNA(VLOOKUP(Журналисты!$B477,'13'!$B$2:$C$400,2,0))=TRUE,0,VLOOKUP(Журналисты!$B477,'13'!$B$2:$C$400,2,0))</f>
        <v>3500000</v>
      </c>
      <c r="G477" s="47">
        <f>IF(ISNA(VLOOKUP(Журналисты!$B477,'14'!$B$2:$C$400,2,0))=TRUE,0,VLOOKUP(Журналисты!$B477,'14'!$B$2:$C$400,2,0))</f>
        <v>0</v>
      </c>
      <c r="H477" s="47">
        <f>IF(ISNA(VLOOKUP(Журналисты!$B477,'15'!$B$2:$C$400,2,0))=TRUE,0,VLOOKUP(Журналисты!$B477,'15'!$B$2:$C$400,2,0))</f>
        <v>0</v>
      </c>
      <c r="I477" s="37">
        <f t="shared" si="29"/>
        <v>3500000</v>
      </c>
      <c r="K477" s="39">
        <f t="shared" si="27"/>
        <v>1</v>
      </c>
      <c r="M477" s="38" t="str">
        <f t="shared" si="28"/>
        <v>crianec</v>
      </c>
    </row>
    <row r="478" spans="1:13" ht="15">
      <c r="A478" s="46">
        <f>COUNTIFS(B$3:B$1130,B478)</f>
        <v>1</v>
      </c>
      <c r="B478" s="33" t="s">
        <v>662</v>
      </c>
      <c r="C478" s="47">
        <f>IF(ISNA(VLOOKUP(Журналисты!$B478,'10'!$B$2:$C$400,2,0))=TRUE,0,VLOOKUP(Журналисты!$B478,'10'!$B$2:$C$400,2,0))</f>
        <v>0</v>
      </c>
      <c r="D478" s="47">
        <f>IF(ISNA(VLOOKUP(Журналисты!$B478,'11'!$B$2:$C$400,2,0))=TRUE,0,VLOOKUP(Журналисты!$B478,'11'!$B$2:$C$400,2,0))</f>
        <v>0</v>
      </c>
      <c r="E478" s="47">
        <f>IF(ISNA(VLOOKUP(Журналисты!$B478,'12'!$B$2:$C$400,2,0))=TRUE,0,VLOOKUP(Журналисты!$B478,'12'!$B$2:$C$400,2,0))</f>
        <v>0</v>
      </c>
      <c r="F478" s="47">
        <f>IF(ISNA(VLOOKUP(Журналисты!$B478,'13'!$B$2:$C$400,2,0))=TRUE,0,VLOOKUP(Журналисты!$B478,'13'!$B$2:$C$400,2,0))</f>
        <v>3400000</v>
      </c>
      <c r="G478" s="47">
        <f>IF(ISNA(VLOOKUP(Журналисты!$B478,'14'!$B$2:$C$400,2,0))=TRUE,0,VLOOKUP(Журналисты!$B478,'14'!$B$2:$C$400,2,0))</f>
        <v>0</v>
      </c>
      <c r="H478" s="47">
        <f>IF(ISNA(VLOOKUP(Журналисты!$B478,'15'!$B$2:$C$400,2,0))=TRUE,0,VLOOKUP(Журналисты!$B478,'15'!$B$2:$C$400,2,0))</f>
        <v>0</v>
      </c>
      <c r="I478" s="37">
        <f t="shared" si="29"/>
        <v>3400000</v>
      </c>
      <c r="K478" s="39">
        <f t="shared" si="27"/>
        <v>1</v>
      </c>
      <c r="M478" s="38" t="str">
        <f t="shared" si="28"/>
        <v>SilverDolphin</v>
      </c>
    </row>
    <row r="479" spans="1:13" ht="15">
      <c r="A479" s="46">
        <f>COUNTIFS(B$3:B$1130,B479)</f>
        <v>1</v>
      </c>
      <c r="B479" s="33" t="s">
        <v>663</v>
      </c>
      <c r="C479" s="47">
        <f>IF(ISNA(VLOOKUP(Журналисты!$B479,'10'!$B$2:$C$400,2,0))=TRUE,0,VLOOKUP(Журналисты!$B479,'10'!$B$2:$C$400,2,0))</f>
        <v>0</v>
      </c>
      <c r="D479" s="47">
        <f>IF(ISNA(VLOOKUP(Журналисты!$B479,'11'!$B$2:$C$400,2,0))=TRUE,0,VLOOKUP(Журналисты!$B479,'11'!$B$2:$C$400,2,0))</f>
        <v>0</v>
      </c>
      <c r="E479" s="47">
        <f>IF(ISNA(VLOOKUP(Журналисты!$B479,'12'!$B$2:$C$400,2,0))=TRUE,0,VLOOKUP(Журналисты!$B479,'12'!$B$2:$C$400,2,0))</f>
        <v>0</v>
      </c>
      <c r="F479" s="47">
        <f>IF(ISNA(VLOOKUP(Журналисты!$B479,'13'!$B$2:$C$400,2,0))=TRUE,0,VLOOKUP(Журналисты!$B479,'13'!$B$2:$C$400,2,0))</f>
        <v>3400000</v>
      </c>
      <c r="G479" s="47">
        <f>IF(ISNA(VLOOKUP(Журналисты!$B479,'14'!$B$2:$C$400,2,0))=TRUE,0,VLOOKUP(Журналисты!$B479,'14'!$B$2:$C$400,2,0))</f>
        <v>0</v>
      </c>
      <c r="H479" s="47">
        <f>IF(ISNA(VLOOKUP(Журналисты!$B479,'15'!$B$2:$C$400,2,0))=TRUE,0,VLOOKUP(Журналисты!$B479,'15'!$B$2:$C$400,2,0))</f>
        <v>0</v>
      </c>
      <c r="I479" s="37">
        <f t="shared" si="29"/>
        <v>3400000</v>
      </c>
      <c r="K479" s="39">
        <f t="shared" si="27"/>
        <v>1</v>
      </c>
      <c r="M479" s="38" t="str">
        <f t="shared" si="28"/>
        <v>vladd</v>
      </c>
    </row>
    <row r="480" spans="1:13" ht="15">
      <c r="A480" s="46">
        <f>COUNTIFS(B$3:B$1130,B480)</f>
        <v>1</v>
      </c>
      <c r="B480" s="33" t="s">
        <v>664</v>
      </c>
      <c r="C480" s="47">
        <f>IF(ISNA(VLOOKUP(Журналисты!$B480,'10'!$B$2:$C$400,2,0))=TRUE,0,VLOOKUP(Журналисты!$B480,'10'!$B$2:$C$400,2,0))</f>
        <v>0</v>
      </c>
      <c r="D480" s="47">
        <f>IF(ISNA(VLOOKUP(Журналисты!$B480,'11'!$B$2:$C$400,2,0))=TRUE,0,VLOOKUP(Журналисты!$B480,'11'!$B$2:$C$400,2,0))</f>
        <v>0</v>
      </c>
      <c r="E480" s="47">
        <f>IF(ISNA(VLOOKUP(Журналисты!$B480,'12'!$B$2:$C$400,2,0))=TRUE,0,VLOOKUP(Журналисты!$B480,'12'!$B$2:$C$400,2,0))</f>
        <v>0</v>
      </c>
      <c r="F480" s="47">
        <f>IF(ISNA(VLOOKUP(Журналисты!$B480,'13'!$B$2:$C$400,2,0))=TRUE,0,VLOOKUP(Журналисты!$B480,'13'!$B$2:$C$400,2,0))</f>
        <v>3400000</v>
      </c>
      <c r="G480" s="47">
        <f>IF(ISNA(VLOOKUP(Журналисты!$B480,'14'!$B$2:$C$400,2,0))=TRUE,0,VLOOKUP(Журналисты!$B480,'14'!$B$2:$C$400,2,0))</f>
        <v>0</v>
      </c>
      <c r="H480" s="47">
        <f>IF(ISNA(VLOOKUP(Журналисты!$B480,'15'!$B$2:$C$400,2,0))=TRUE,0,VLOOKUP(Журналисты!$B480,'15'!$B$2:$C$400,2,0))</f>
        <v>0</v>
      </c>
      <c r="I480" s="37">
        <f t="shared" si="29"/>
        <v>3400000</v>
      </c>
      <c r="K480" s="39">
        <f t="shared" si="27"/>
        <v>1</v>
      </c>
      <c r="M480" s="38" t="str">
        <f t="shared" si="28"/>
        <v>Selencer</v>
      </c>
    </row>
    <row r="481" spans="1:13" ht="15">
      <c r="A481" s="46">
        <f>COUNTIFS(B$3:B$1130,B481)</f>
        <v>1</v>
      </c>
      <c r="B481" s="33" t="s">
        <v>666</v>
      </c>
      <c r="C481" s="47">
        <f>IF(ISNA(VLOOKUP(Журналисты!$B481,'10'!$B$2:$C$400,2,0))=TRUE,0,VLOOKUP(Журналисты!$B481,'10'!$B$2:$C$400,2,0))</f>
        <v>0</v>
      </c>
      <c r="D481" s="47">
        <f>IF(ISNA(VLOOKUP(Журналисты!$B481,'11'!$B$2:$C$400,2,0))=TRUE,0,VLOOKUP(Журналисты!$B481,'11'!$B$2:$C$400,2,0))</f>
        <v>0</v>
      </c>
      <c r="E481" s="47">
        <f>IF(ISNA(VLOOKUP(Журналисты!$B481,'12'!$B$2:$C$400,2,0))=TRUE,0,VLOOKUP(Журналисты!$B481,'12'!$B$2:$C$400,2,0))</f>
        <v>0</v>
      </c>
      <c r="F481" s="47">
        <f>IF(ISNA(VLOOKUP(Журналисты!$B481,'13'!$B$2:$C$400,2,0))=TRUE,0,VLOOKUP(Журналисты!$B481,'13'!$B$2:$C$400,2,0))</f>
        <v>3400000</v>
      </c>
      <c r="G481" s="47">
        <f>IF(ISNA(VLOOKUP(Журналисты!$B481,'14'!$B$2:$C$400,2,0))=TRUE,0,VLOOKUP(Журналисты!$B481,'14'!$B$2:$C$400,2,0))</f>
        <v>0</v>
      </c>
      <c r="H481" s="47">
        <f>IF(ISNA(VLOOKUP(Журналисты!$B481,'15'!$B$2:$C$400,2,0))=TRUE,0,VLOOKUP(Журналисты!$B481,'15'!$B$2:$C$400,2,0))</f>
        <v>0</v>
      </c>
      <c r="I481" s="37">
        <f t="shared" si="29"/>
        <v>3400000</v>
      </c>
      <c r="K481" s="39">
        <f t="shared" si="27"/>
        <v>1</v>
      </c>
      <c r="M481" s="38" t="str">
        <f t="shared" si="28"/>
        <v>dark_volf</v>
      </c>
    </row>
    <row r="482" spans="1:13" ht="15">
      <c r="A482" s="46">
        <f>COUNTIFS(B$3:B$1130,B482)</f>
        <v>1</v>
      </c>
      <c r="B482" s="33" t="s">
        <v>667</v>
      </c>
      <c r="C482" s="47">
        <f>IF(ISNA(VLOOKUP(Журналисты!$B482,'10'!$B$2:$C$400,2,0))=TRUE,0,VLOOKUP(Журналисты!$B482,'10'!$B$2:$C$400,2,0))</f>
        <v>0</v>
      </c>
      <c r="D482" s="47">
        <f>IF(ISNA(VLOOKUP(Журналисты!$B482,'11'!$B$2:$C$400,2,0))=TRUE,0,VLOOKUP(Журналисты!$B482,'11'!$B$2:$C$400,2,0))</f>
        <v>0</v>
      </c>
      <c r="E482" s="47">
        <f>IF(ISNA(VLOOKUP(Журналисты!$B482,'12'!$B$2:$C$400,2,0))=TRUE,0,VLOOKUP(Журналисты!$B482,'12'!$B$2:$C$400,2,0))</f>
        <v>0</v>
      </c>
      <c r="F482" s="47">
        <f>IF(ISNA(VLOOKUP(Журналисты!$B482,'13'!$B$2:$C$400,2,0))=TRUE,0,VLOOKUP(Журналисты!$B482,'13'!$B$2:$C$400,2,0))</f>
        <v>3400000</v>
      </c>
      <c r="G482" s="47">
        <f>IF(ISNA(VLOOKUP(Журналисты!$B482,'14'!$B$2:$C$400,2,0))=TRUE,0,VLOOKUP(Журналисты!$B482,'14'!$B$2:$C$400,2,0))</f>
        <v>0</v>
      </c>
      <c r="H482" s="47">
        <f>IF(ISNA(VLOOKUP(Журналисты!$B482,'15'!$B$2:$C$400,2,0))=TRUE,0,VLOOKUP(Журналисты!$B482,'15'!$B$2:$C$400,2,0))</f>
        <v>0</v>
      </c>
      <c r="I482" s="37">
        <f t="shared" si="29"/>
        <v>3400000</v>
      </c>
      <c r="K482" s="39">
        <f t="shared" si="27"/>
        <v>1</v>
      </c>
      <c r="M482" s="38" t="str">
        <f t="shared" si="28"/>
        <v>orelsv</v>
      </c>
    </row>
    <row r="483" spans="1:13" ht="15">
      <c r="A483" s="46">
        <f>COUNTIFS(B$3:B$1130,B483)</f>
        <v>1</v>
      </c>
      <c r="B483" s="33" t="s">
        <v>668</v>
      </c>
      <c r="C483" s="47">
        <f>IF(ISNA(VLOOKUP(Журналисты!$B483,'10'!$B$2:$C$400,2,0))=TRUE,0,VLOOKUP(Журналисты!$B483,'10'!$B$2:$C$400,2,0))</f>
        <v>0</v>
      </c>
      <c r="D483" s="47">
        <f>IF(ISNA(VLOOKUP(Журналисты!$B483,'11'!$B$2:$C$400,2,0))=TRUE,0,VLOOKUP(Журналисты!$B483,'11'!$B$2:$C$400,2,0))</f>
        <v>0</v>
      </c>
      <c r="E483" s="47">
        <f>IF(ISNA(VLOOKUP(Журналисты!$B483,'12'!$B$2:$C$400,2,0))=TRUE,0,VLOOKUP(Журналисты!$B483,'12'!$B$2:$C$400,2,0))</f>
        <v>0</v>
      </c>
      <c r="F483" s="47">
        <f>IF(ISNA(VLOOKUP(Журналисты!$B483,'13'!$B$2:$C$400,2,0))=TRUE,0,VLOOKUP(Журналисты!$B483,'13'!$B$2:$C$400,2,0))</f>
        <v>3400000</v>
      </c>
      <c r="G483" s="47">
        <f>IF(ISNA(VLOOKUP(Журналисты!$B483,'14'!$B$2:$C$400,2,0))=TRUE,0,VLOOKUP(Журналисты!$B483,'14'!$B$2:$C$400,2,0))</f>
        <v>0</v>
      </c>
      <c r="H483" s="47">
        <f>IF(ISNA(VLOOKUP(Журналисты!$B483,'15'!$B$2:$C$400,2,0))=TRUE,0,VLOOKUP(Журналисты!$B483,'15'!$B$2:$C$400,2,0))</f>
        <v>0</v>
      </c>
      <c r="I483" s="37">
        <f t="shared" si="29"/>
        <v>3400000</v>
      </c>
      <c r="K483" s="39">
        <f t="shared" si="27"/>
        <v>1</v>
      </c>
      <c r="M483" s="38" t="str">
        <f t="shared" si="28"/>
        <v>UFO1985</v>
      </c>
    </row>
    <row r="484" spans="1:13" ht="15">
      <c r="A484" s="46">
        <f>COUNTIFS(B$3:B$1130,B484)</f>
        <v>1</v>
      </c>
      <c r="B484" s="33" t="s">
        <v>358</v>
      </c>
      <c r="C484" s="47">
        <f>IF(ISNA(VLOOKUP(Журналисты!$B484,'10'!$B$2:$C$400,2,0))=TRUE,0,VLOOKUP(Журналисты!$B484,'10'!$B$2:$C$400,2,0))</f>
        <v>0</v>
      </c>
      <c r="D484" s="47">
        <f>IF(ISNA(VLOOKUP(Журналисты!$B484,'11'!$B$2:$C$400,2,0))=TRUE,0,VLOOKUP(Журналисты!$B484,'11'!$B$2:$C$400,2,0))</f>
        <v>0</v>
      </c>
      <c r="E484" s="47">
        <f>IF(ISNA(VLOOKUP(Журналисты!$B484,'12'!$B$2:$C$400,2,0))=TRUE,0,VLOOKUP(Журналисты!$B484,'12'!$B$2:$C$400,2,0))</f>
        <v>46300000</v>
      </c>
      <c r="F484" s="47">
        <f>IF(ISNA(VLOOKUP(Журналисты!$B484,'13'!$B$2:$C$400,2,0))=TRUE,0,VLOOKUP(Журналисты!$B484,'13'!$B$2:$C$400,2,0))</f>
        <v>3400000</v>
      </c>
      <c r="G484" s="47">
        <f>IF(ISNA(VLOOKUP(Журналисты!$B484,'14'!$B$2:$C$400,2,0))=TRUE,0,VLOOKUP(Журналисты!$B484,'14'!$B$2:$C$400,2,0))</f>
        <v>0</v>
      </c>
      <c r="H484" s="47">
        <f>IF(ISNA(VLOOKUP(Журналисты!$B484,'15'!$B$2:$C$400,2,0))=TRUE,0,VLOOKUP(Журналисты!$B484,'15'!$B$2:$C$400,2,0))</f>
        <v>0</v>
      </c>
      <c r="I484" s="37">
        <f t="shared" si="29"/>
        <v>49700000</v>
      </c>
      <c r="K484" s="39">
        <f t="shared" si="27"/>
        <v>2</v>
      </c>
      <c r="M484" s="38" t="str">
        <f t="shared" si="28"/>
        <v>RuStar</v>
      </c>
    </row>
    <row r="485" spans="1:13" ht="15">
      <c r="A485" s="46">
        <f>COUNTIFS(B$3:B$1130,B485)</f>
        <v>1</v>
      </c>
      <c r="B485" s="33" t="s">
        <v>669</v>
      </c>
      <c r="C485" s="47">
        <f>IF(ISNA(VLOOKUP(Журналисты!$B485,'10'!$B$2:$C$400,2,0))=TRUE,0,VLOOKUP(Журналисты!$B485,'10'!$B$2:$C$400,2,0))</f>
        <v>0</v>
      </c>
      <c r="D485" s="47">
        <f>IF(ISNA(VLOOKUP(Журналисты!$B485,'11'!$B$2:$C$400,2,0))=TRUE,0,VLOOKUP(Журналисты!$B485,'11'!$B$2:$C$400,2,0))</f>
        <v>0</v>
      </c>
      <c r="E485" s="47">
        <f>IF(ISNA(VLOOKUP(Журналисты!$B485,'12'!$B$2:$C$400,2,0))=TRUE,0,VLOOKUP(Журналисты!$B485,'12'!$B$2:$C$400,2,0))</f>
        <v>0</v>
      </c>
      <c r="F485" s="47">
        <f>IF(ISNA(VLOOKUP(Журналисты!$B485,'13'!$B$2:$C$400,2,0))=TRUE,0,VLOOKUP(Журналисты!$B485,'13'!$B$2:$C$400,2,0))</f>
        <v>3200000</v>
      </c>
      <c r="G485" s="47">
        <f>IF(ISNA(VLOOKUP(Журналисты!$B485,'14'!$B$2:$C$400,2,0))=TRUE,0,VLOOKUP(Журналисты!$B485,'14'!$B$2:$C$400,2,0))</f>
        <v>0</v>
      </c>
      <c r="H485" s="47">
        <f>IF(ISNA(VLOOKUP(Журналисты!$B485,'15'!$B$2:$C$400,2,0))=TRUE,0,VLOOKUP(Журналисты!$B485,'15'!$B$2:$C$400,2,0))</f>
        <v>0</v>
      </c>
      <c r="I485" s="37">
        <f t="shared" si="29"/>
        <v>3200000</v>
      </c>
      <c r="K485" s="39">
        <f t="shared" si="27"/>
        <v>1</v>
      </c>
      <c r="M485" s="38" t="str">
        <f t="shared" si="28"/>
        <v>saitkin</v>
      </c>
    </row>
    <row r="486" spans="1:13" ht="15">
      <c r="A486" s="46">
        <f>COUNTIFS(B$3:B$1130,B486)</f>
        <v>1</v>
      </c>
      <c r="B486" s="33" t="s">
        <v>302</v>
      </c>
      <c r="C486" s="47">
        <f>IF(ISNA(VLOOKUP(Журналисты!$B486,'10'!$B$2:$C$400,2,0))=TRUE,0,VLOOKUP(Журналисты!$B486,'10'!$B$2:$C$400,2,0))</f>
        <v>1900000</v>
      </c>
      <c r="D486" s="47">
        <f>IF(ISNA(VLOOKUP(Журналисты!$B486,'11'!$B$2:$C$400,2,0))=TRUE,0,VLOOKUP(Журналисты!$B486,'11'!$B$2:$C$400,2,0))</f>
        <v>1900000</v>
      </c>
      <c r="E486" s="47">
        <f>IF(ISNA(VLOOKUP(Журналисты!$B486,'12'!$B$2:$C$400,2,0))=TRUE,0,VLOOKUP(Журналисты!$B486,'12'!$B$2:$C$400,2,0))</f>
        <v>0</v>
      </c>
      <c r="F486" s="47">
        <f>IF(ISNA(VLOOKUP(Журналисты!$B486,'13'!$B$2:$C$400,2,0))=TRUE,0,VLOOKUP(Журналисты!$B486,'13'!$B$2:$C$400,2,0))</f>
        <v>3100000</v>
      </c>
      <c r="G486" s="47">
        <f>IF(ISNA(VLOOKUP(Журналисты!$B486,'14'!$B$2:$C$400,2,0))=TRUE,0,VLOOKUP(Журналисты!$B486,'14'!$B$2:$C$400,2,0))</f>
        <v>0</v>
      </c>
      <c r="H486" s="47">
        <f>IF(ISNA(VLOOKUP(Журналисты!$B486,'15'!$B$2:$C$400,2,0))=TRUE,0,VLOOKUP(Журналисты!$B486,'15'!$B$2:$C$400,2,0))</f>
        <v>0</v>
      </c>
      <c r="I486" s="37">
        <f t="shared" si="29"/>
        <v>6900000</v>
      </c>
      <c r="K486" s="39">
        <f t="shared" si="27"/>
        <v>3</v>
      </c>
      <c r="M486" s="38" t="str">
        <f t="shared" si="28"/>
        <v>Leopolis</v>
      </c>
    </row>
    <row r="487" spans="1:13" ht="15">
      <c r="A487" s="46">
        <f>COUNTIFS(B$3:B$1130,B487)</f>
        <v>1</v>
      </c>
      <c r="B487" s="33" t="s">
        <v>670</v>
      </c>
      <c r="C487" s="47">
        <f>IF(ISNA(VLOOKUP(Журналисты!$B487,'10'!$B$2:$C$400,2,0))=TRUE,0,VLOOKUP(Журналисты!$B487,'10'!$B$2:$C$400,2,0))</f>
        <v>0</v>
      </c>
      <c r="D487" s="47">
        <f>IF(ISNA(VLOOKUP(Журналисты!$B487,'11'!$B$2:$C$400,2,0))=TRUE,0,VLOOKUP(Журналисты!$B487,'11'!$B$2:$C$400,2,0))</f>
        <v>0</v>
      </c>
      <c r="E487" s="47">
        <f>IF(ISNA(VLOOKUP(Журналисты!$B487,'12'!$B$2:$C$400,2,0))=TRUE,0,VLOOKUP(Журналисты!$B487,'12'!$B$2:$C$400,2,0))</f>
        <v>0</v>
      </c>
      <c r="F487" s="47">
        <f>IF(ISNA(VLOOKUP(Журналисты!$B487,'13'!$B$2:$C$400,2,0))=TRUE,0,VLOOKUP(Журналисты!$B487,'13'!$B$2:$C$400,2,0))</f>
        <v>3000000</v>
      </c>
      <c r="G487" s="47">
        <f>IF(ISNA(VLOOKUP(Журналисты!$B487,'14'!$B$2:$C$400,2,0))=TRUE,0,VLOOKUP(Журналисты!$B487,'14'!$B$2:$C$400,2,0))</f>
        <v>0</v>
      </c>
      <c r="H487" s="47">
        <f>IF(ISNA(VLOOKUP(Журналисты!$B487,'15'!$B$2:$C$400,2,0))=TRUE,0,VLOOKUP(Журналисты!$B487,'15'!$B$2:$C$400,2,0))</f>
        <v>0</v>
      </c>
      <c r="I487" s="37">
        <f t="shared" si="29"/>
        <v>3000000</v>
      </c>
      <c r="K487" s="39">
        <f t="shared" si="27"/>
        <v>1</v>
      </c>
      <c r="M487" s="38" t="str">
        <f t="shared" si="28"/>
        <v>Крокодил</v>
      </c>
    </row>
    <row r="488" spans="1:13" ht="15">
      <c r="A488" s="46">
        <f>COUNTIFS(B$3:B$1130,B488)</f>
        <v>1</v>
      </c>
      <c r="B488" s="33" t="s">
        <v>671</v>
      </c>
      <c r="C488" s="47">
        <f>IF(ISNA(VLOOKUP(Журналисты!$B488,'10'!$B$2:$C$400,2,0))=TRUE,0,VLOOKUP(Журналисты!$B488,'10'!$B$2:$C$400,2,0))</f>
        <v>0</v>
      </c>
      <c r="D488" s="47">
        <f>IF(ISNA(VLOOKUP(Журналисты!$B488,'11'!$B$2:$C$400,2,0))=TRUE,0,VLOOKUP(Журналисты!$B488,'11'!$B$2:$C$400,2,0))</f>
        <v>0</v>
      </c>
      <c r="E488" s="47">
        <f>IF(ISNA(VLOOKUP(Журналисты!$B488,'12'!$B$2:$C$400,2,0))=TRUE,0,VLOOKUP(Журналисты!$B488,'12'!$B$2:$C$400,2,0))</f>
        <v>0</v>
      </c>
      <c r="F488" s="47">
        <f>IF(ISNA(VLOOKUP(Журналисты!$B488,'13'!$B$2:$C$400,2,0))=TRUE,0,VLOOKUP(Журналисты!$B488,'13'!$B$2:$C$400,2,0))</f>
        <v>2900000</v>
      </c>
      <c r="G488" s="47">
        <f>IF(ISNA(VLOOKUP(Журналисты!$B488,'14'!$B$2:$C$400,2,0))=TRUE,0,VLOOKUP(Журналисты!$B488,'14'!$B$2:$C$400,2,0))</f>
        <v>0</v>
      </c>
      <c r="H488" s="47">
        <f>IF(ISNA(VLOOKUP(Журналисты!$B488,'15'!$B$2:$C$400,2,0))=TRUE,0,VLOOKUP(Журналисты!$B488,'15'!$B$2:$C$400,2,0))</f>
        <v>0</v>
      </c>
      <c r="I488" s="37">
        <f t="shared" si="29"/>
        <v>2900000</v>
      </c>
      <c r="K488" s="39">
        <f t="shared" si="27"/>
        <v>1</v>
      </c>
      <c r="M488" s="38" t="str">
        <f t="shared" si="28"/>
        <v>vr2002</v>
      </c>
    </row>
    <row r="489" spans="1:13" ht="15">
      <c r="A489" s="46">
        <f>COUNTIFS(B$3:B$1130,B489)</f>
        <v>1</v>
      </c>
      <c r="B489" s="33" t="s">
        <v>465</v>
      </c>
      <c r="C489" s="47">
        <f>IF(ISNA(VLOOKUP(Журналисты!$B489,'10'!$B$2:$C$400,2,0))=TRUE,0,VLOOKUP(Журналисты!$B489,'10'!$B$2:$C$400,2,0))</f>
        <v>0</v>
      </c>
      <c r="D489" s="47">
        <f>IF(ISNA(VLOOKUP(Журналисты!$B489,'11'!$B$2:$C$400,2,0))=TRUE,0,VLOOKUP(Журналисты!$B489,'11'!$B$2:$C$400,2,0))</f>
        <v>0</v>
      </c>
      <c r="E489" s="47">
        <f>IF(ISNA(VLOOKUP(Журналисты!$B489,'12'!$B$2:$C$400,2,0))=TRUE,0,VLOOKUP(Журналисты!$B489,'12'!$B$2:$C$400,2,0))</f>
        <v>6500000</v>
      </c>
      <c r="F489" s="47">
        <f>IF(ISNA(VLOOKUP(Журналисты!$B489,'13'!$B$2:$C$400,2,0))=TRUE,0,VLOOKUP(Журналисты!$B489,'13'!$B$2:$C$400,2,0))</f>
        <v>2900000</v>
      </c>
      <c r="G489" s="47">
        <f>IF(ISNA(VLOOKUP(Журналисты!$B489,'14'!$B$2:$C$400,2,0))=TRUE,0,VLOOKUP(Журналисты!$B489,'14'!$B$2:$C$400,2,0))</f>
        <v>0</v>
      </c>
      <c r="H489" s="47">
        <f>IF(ISNA(VLOOKUP(Журналисты!$B489,'15'!$B$2:$C$400,2,0))=TRUE,0,VLOOKUP(Журналисты!$B489,'15'!$B$2:$C$400,2,0))</f>
        <v>0</v>
      </c>
      <c r="I489" s="37">
        <f t="shared" si="29"/>
        <v>9400000</v>
      </c>
      <c r="K489" s="39">
        <f t="shared" si="27"/>
        <v>2</v>
      </c>
      <c r="M489" s="38" t="str">
        <f t="shared" si="28"/>
        <v>fliper</v>
      </c>
    </row>
    <row r="490" spans="1:13" ht="15">
      <c r="A490" s="46">
        <f>COUNTIFS(B$3:B$1130,B490)</f>
        <v>1</v>
      </c>
      <c r="B490" s="33" t="s">
        <v>672</v>
      </c>
      <c r="C490" s="47">
        <f>IF(ISNA(VLOOKUP(Журналисты!$B490,'10'!$B$2:$C$400,2,0))=TRUE,0,VLOOKUP(Журналисты!$B490,'10'!$B$2:$C$400,2,0))</f>
        <v>0</v>
      </c>
      <c r="D490" s="47">
        <f>IF(ISNA(VLOOKUP(Журналисты!$B490,'11'!$B$2:$C$400,2,0))=TRUE,0,VLOOKUP(Журналисты!$B490,'11'!$B$2:$C$400,2,0))</f>
        <v>0</v>
      </c>
      <c r="E490" s="47">
        <f>IF(ISNA(VLOOKUP(Журналисты!$B490,'12'!$B$2:$C$400,2,0))=TRUE,0,VLOOKUP(Журналисты!$B490,'12'!$B$2:$C$400,2,0))</f>
        <v>0</v>
      </c>
      <c r="F490" s="47">
        <f>IF(ISNA(VLOOKUP(Журналисты!$B490,'13'!$B$2:$C$400,2,0))=TRUE,0,VLOOKUP(Журналисты!$B490,'13'!$B$2:$C$400,2,0))</f>
        <v>2800000</v>
      </c>
      <c r="G490" s="47">
        <f>IF(ISNA(VLOOKUP(Журналисты!$B490,'14'!$B$2:$C$400,2,0))=TRUE,0,VLOOKUP(Журналисты!$B490,'14'!$B$2:$C$400,2,0))</f>
        <v>0</v>
      </c>
      <c r="H490" s="47">
        <f>IF(ISNA(VLOOKUP(Журналисты!$B490,'15'!$B$2:$C$400,2,0))=TRUE,0,VLOOKUP(Журналисты!$B490,'15'!$B$2:$C$400,2,0))</f>
        <v>0</v>
      </c>
      <c r="I490" s="37">
        <f t="shared" si="29"/>
        <v>2800000</v>
      </c>
      <c r="K490" s="39">
        <f t="shared" si="27"/>
        <v>1</v>
      </c>
      <c r="M490" s="38" t="str">
        <f t="shared" si="28"/>
        <v>d2e</v>
      </c>
    </row>
    <row r="491" spans="1:13" ht="15">
      <c r="A491" s="46">
        <f>COUNTIFS(B$3:B$1130,B491)</f>
        <v>1</v>
      </c>
      <c r="B491" s="33" t="s">
        <v>458</v>
      </c>
      <c r="C491" s="47">
        <f>IF(ISNA(VLOOKUP(Журналисты!$B491,'10'!$B$2:$C$400,2,0))=TRUE,0,VLOOKUP(Журналисты!$B491,'10'!$B$2:$C$400,2,0))</f>
        <v>0</v>
      </c>
      <c r="D491" s="47">
        <f>IF(ISNA(VLOOKUP(Журналисты!$B491,'11'!$B$2:$C$400,2,0))=TRUE,0,VLOOKUP(Журналисты!$B491,'11'!$B$2:$C$400,2,0))</f>
        <v>0</v>
      </c>
      <c r="E491" s="47">
        <f>IF(ISNA(VLOOKUP(Журналисты!$B491,'12'!$B$2:$C$400,2,0))=TRUE,0,VLOOKUP(Журналисты!$B491,'12'!$B$2:$C$400,2,0))</f>
        <v>7000000</v>
      </c>
      <c r="F491" s="47">
        <f>IF(ISNA(VLOOKUP(Журналисты!$B491,'13'!$B$2:$C$400,2,0))=TRUE,0,VLOOKUP(Журналисты!$B491,'13'!$B$2:$C$400,2,0))</f>
        <v>2800000</v>
      </c>
      <c r="G491" s="47">
        <f>IF(ISNA(VLOOKUP(Журналисты!$B491,'14'!$B$2:$C$400,2,0))=TRUE,0,VLOOKUP(Журналисты!$B491,'14'!$B$2:$C$400,2,0))</f>
        <v>0</v>
      </c>
      <c r="H491" s="47">
        <f>IF(ISNA(VLOOKUP(Журналисты!$B491,'15'!$B$2:$C$400,2,0))=TRUE,0,VLOOKUP(Журналисты!$B491,'15'!$B$2:$C$400,2,0))</f>
        <v>0</v>
      </c>
      <c r="I491" s="37">
        <f t="shared" si="29"/>
        <v>9800000</v>
      </c>
      <c r="K491" s="39">
        <f t="shared" si="27"/>
        <v>2</v>
      </c>
      <c r="M491" s="38" t="str">
        <f t="shared" si="28"/>
        <v>ФК-Поскот</v>
      </c>
    </row>
    <row r="492" spans="1:13" ht="15">
      <c r="A492" s="46">
        <f>COUNTIFS(B$3:B$1130,B492)</f>
        <v>1</v>
      </c>
      <c r="B492" s="33" t="s">
        <v>137</v>
      </c>
      <c r="C492" s="47">
        <f>IF(ISNA(VLOOKUP(Журналисты!$B492,'10'!$B$2:$C$400,2,0))=TRUE,0,VLOOKUP(Журналисты!$B492,'10'!$B$2:$C$400,2,0))</f>
        <v>14700000</v>
      </c>
      <c r="D492" s="47">
        <f>IF(ISNA(VLOOKUP(Журналисты!$B492,'11'!$B$2:$C$400,2,0))=TRUE,0,VLOOKUP(Журналисты!$B492,'11'!$B$2:$C$400,2,0))</f>
        <v>14700000</v>
      </c>
      <c r="E492" s="47">
        <f>IF(ISNA(VLOOKUP(Журналисты!$B492,'12'!$B$2:$C$400,2,0))=TRUE,0,VLOOKUP(Журналисты!$B492,'12'!$B$2:$C$400,2,0))</f>
        <v>6800000</v>
      </c>
      <c r="F492" s="47">
        <f>IF(ISNA(VLOOKUP(Журналисты!$B492,'13'!$B$2:$C$400,2,0))=TRUE,0,VLOOKUP(Журналисты!$B492,'13'!$B$2:$C$400,2,0))</f>
        <v>2700000</v>
      </c>
      <c r="G492" s="47">
        <f>IF(ISNA(VLOOKUP(Журналисты!$B492,'14'!$B$2:$C$400,2,0))=TRUE,0,VLOOKUP(Журналисты!$B492,'14'!$B$2:$C$400,2,0))</f>
        <v>0</v>
      </c>
      <c r="H492" s="47">
        <f>IF(ISNA(VLOOKUP(Журналисты!$B492,'15'!$B$2:$C$400,2,0))=TRUE,0,VLOOKUP(Журналисты!$B492,'15'!$B$2:$C$400,2,0))</f>
        <v>0</v>
      </c>
      <c r="I492" s="37">
        <f t="shared" si="29"/>
        <v>38900000</v>
      </c>
      <c r="K492" s="39">
        <f t="shared" si="27"/>
        <v>4</v>
      </c>
      <c r="M492" s="38" t="str">
        <f t="shared" si="28"/>
        <v>mikh11</v>
      </c>
    </row>
    <row r="493" spans="1:13" ht="15">
      <c r="A493" s="46">
        <f>COUNTIFS(B$3:B$1130,B493)</f>
        <v>1</v>
      </c>
      <c r="B493" s="33" t="s">
        <v>673</v>
      </c>
      <c r="C493" s="47">
        <f>IF(ISNA(VLOOKUP(Журналисты!$B493,'10'!$B$2:$C$400,2,0))=TRUE,0,VLOOKUP(Журналисты!$B493,'10'!$B$2:$C$400,2,0))</f>
        <v>0</v>
      </c>
      <c r="D493" s="47">
        <f>IF(ISNA(VLOOKUP(Журналисты!$B493,'11'!$B$2:$C$400,2,0))=TRUE,0,VLOOKUP(Журналисты!$B493,'11'!$B$2:$C$400,2,0))</f>
        <v>0</v>
      </c>
      <c r="E493" s="47">
        <f>IF(ISNA(VLOOKUP(Журналисты!$B493,'12'!$B$2:$C$400,2,0))=TRUE,0,VLOOKUP(Журналисты!$B493,'12'!$B$2:$C$400,2,0))</f>
        <v>0</v>
      </c>
      <c r="F493" s="47">
        <f>IF(ISNA(VLOOKUP(Журналисты!$B493,'13'!$B$2:$C$400,2,0))=TRUE,0,VLOOKUP(Журналисты!$B493,'13'!$B$2:$C$400,2,0))</f>
        <v>2600000</v>
      </c>
      <c r="G493" s="47">
        <f>IF(ISNA(VLOOKUP(Журналисты!$B493,'14'!$B$2:$C$400,2,0))=TRUE,0,VLOOKUP(Журналисты!$B493,'14'!$B$2:$C$400,2,0))</f>
        <v>0</v>
      </c>
      <c r="H493" s="47">
        <f>IF(ISNA(VLOOKUP(Журналисты!$B493,'15'!$B$2:$C$400,2,0))=TRUE,0,VLOOKUP(Журналисты!$B493,'15'!$B$2:$C$400,2,0))</f>
        <v>0</v>
      </c>
      <c r="I493" s="37">
        <f t="shared" si="29"/>
        <v>2600000</v>
      </c>
      <c r="K493" s="39">
        <f t="shared" si="27"/>
        <v>1</v>
      </c>
      <c r="M493" s="38" t="str">
        <f t="shared" si="28"/>
        <v>Simon</v>
      </c>
    </row>
    <row r="494" spans="1:13" ht="15">
      <c r="A494" s="46">
        <f>COUNTIFS(B$3:B$1130,B494)</f>
        <v>1</v>
      </c>
      <c r="B494" s="33" t="s">
        <v>121</v>
      </c>
      <c r="C494" s="47">
        <f>IF(ISNA(VLOOKUP(Журналисты!$B494,'10'!$B$2:$C$400,2,0))=TRUE,0,VLOOKUP(Журналисты!$B494,'10'!$B$2:$C$400,2,0))</f>
        <v>18000000</v>
      </c>
      <c r="D494" s="47">
        <f>IF(ISNA(VLOOKUP(Журналисты!$B494,'11'!$B$2:$C$400,2,0))=TRUE,0,VLOOKUP(Журналисты!$B494,'11'!$B$2:$C$400,2,0))</f>
        <v>18000000</v>
      </c>
      <c r="E494" s="47">
        <f>IF(ISNA(VLOOKUP(Журналисты!$B494,'12'!$B$2:$C$400,2,0))=TRUE,0,VLOOKUP(Журналисты!$B494,'12'!$B$2:$C$400,2,0))</f>
        <v>0</v>
      </c>
      <c r="F494" s="47">
        <f>IF(ISNA(VLOOKUP(Журналисты!$B494,'13'!$B$2:$C$400,2,0))=TRUE,0,VLOOKUP(Журналисты!$B494,'13'!$B$2:$C$400,2,0))</f>
        <v>2600000</v>
      </c>
      <c r="G494" s="47">
        <f>IF(ISNA(VLOOKUP(Журналисты!$B494,'14'!$B$2:$C$400,2,0))=TRUE,0,VLOOKUP(Журналисты!$B494,'14'!$B$2:$C$400,2,0))</f>
        <v>0</v>
      </c>
      <c r="H494" s="47">
        <f>IF(ISNA(VLOOKUP(Журналисты!$B494,'15'!$B$2:$C$400,2,0))=TRUE,0,VLOOKUP(Журналисты!$B494,'15'!$B$2:$C$400,2,0))</f>
        <v>0</v>
      </c>
      <c r="I494" s="37">
        <f t="shared" si="29"/>
        <v>38600000</v>
      </c>
      <c r="K494" s="39">
        <f t="shared" si="27"/>
        <v>3</v>
      </c>
      <c r="M494" s="38" t="str">
        <f t="shared" si="28"/>
        <v>Davidoff</v>
      </c>
    </row>
    <row r="495" spans="1:13" ht="15">
      <c r="A495" s="46">
        <f>COUNTIFS(B$3:B$1130,B495)</f>
        <v>1</v>
      </c>
      <c r="B495" s="33" t="s">
        <v>674</v>
      </c>
      <c r="C495" s="47">
        <f>IF(ISNA(VLOOKUP(Журналисты!$B495,'10'!$B$2:$C$400,2,0))=TRUE,0,VLOOKUP(Журналисты!$B495,'10'!$B$2:$C$400,2,0))</f>
        <v>0</v>
      </c>
      <c r="D495" s="47">
        <f>IF(ISNA(VLOOKUP(Журналисты!$B495,'11'!$B$2:$C$400,2,0))=TRUE,0,VLOOKUP(Журналисты!$B495,'11'!$B$2:$C$400,2,0))</f>
        <v>0</v>
      </c>
      <c r="E495" s="47">
        <f>IF(ISNA(VLOOKUP(Журналисты!$B495,'12'!$B$2:$C$400,2,0))=TRUE,0,VLOOKUP(Журналисты!$B495,'12'!$B$2:$C$400,2,0))</f>
        <v>0</v>
      </c>
      <c r="F495" s="47">
        <f>IF(ISNA(VLOOKUP(Журналисты!$B495,'13'!$B$2:$C$400,2,0))=TRUE,0,VLOOKUP(Журналисты!$B495,'13'!$B$2:$C$400,2,0))</f>
        <v>2600000</v>
      </c>
      <c r="G495" s="47">
        <f>IF(ISNA(VLOOKUP(Журналисты!$B495,'14'!$B$2:$C$400,2,0))=TRUE,0,VLOOKUP(Журналисты!$B495,'14'!$B$2:$C$400,2,0))</f>
        <v>0</v>
      </c>
      <c r="H495" s="47">
        <f>IF(ISNA(VLOOKUP(Журналисты!$B495,'15'!$B$2:$C$400,2,0))=TRUE,0,VLOOKUP(Журналисты!$B495,'15'!$B$2:$C$400,2,0))</f>
        <v>0</v>
      </c>
      <c r="I495" s="37">
        <f t="shared" si="29"/>
        <v>2600000</v>
      </c>
      <c r="K495" s="39">
        <f t="shared" si="27"/>
        <v>1</v>
      </c>
      <c r="M495" s="38" t="str">
        <f t="shared" si="28"/>
        <v>FrankLampard</v>
      </c>
    </row>
    <row r="496" spans="1:13" ht="15">
      <c r="A496" s="46">
        <f>COUNTIFS(B$3:B$1130,B496)</f>
        <v>1</v>
      </c>
      <c r="B496" s="33" t="s">
        <v>184</v>
      </c>
      <c r="C496" s="47">
        <f>IF(ISNA(VLOOKUP(Журналисты!$B496,'10'!$B$2:$C$400,2,0))=TRUE,0,VLOOKUP(Журналисты!$B496,'10'!$B$2:$C$400,2,0))</f>
        <v>9300000</v>
      </c>
      <c r="D496" s="47">
        <f>IF(ISNA(VLOOKUP(Журналисты!$B496,'11'!$B$2:$C$400,2,0))=TRUE,0,VLOOKUP(Журналисты!$B496,'11'!$B$2:$C$400,2,0))</f>
        <v>9300000</v>
      </c>
      <c r="E496" s="47">
        <f>IF(ISNA(VLOOKUP(Журналисты!$B496,'12'!$B$2:$C$400,2,0))=TRUE,0,VLOOKUP(Журналисты!$B496,'12'!$B$2:$C$400,2,0))</f>
        <v>0</v>
      </c>
      <c r="F496" s="47">
        <f>IF(ISNA(VLOOKUP(Журналисты!$B496,'13'!$B$2:$C$400,2,0))=TRUE,0,VLOOKUP(Журналисты!$B496,'13'!$B$2:$C$400,2,0))</f>
        <v>2600000</v>
      </c>
      <c r="G496" s="47">
        <f>IF(ISNA(VLOOKUP(Журналисты!$B496,'14'!$B$2:$C$400,2,0))=TRUE,0,VLOOKUP(Журналисты!$B496,'14'!$B$2:$C$400,2,0))</f>
        <v>0</v>
      </c>
      <c r="H496" s="47">
        <f>IF(ISNA(VLOOKUP(Журналисты!$B496,'15'!$B$2:$C$400,2,0))=TRUE,0,VLOOKUP(Журналисты!$B496,'15'!$B$2:$C$400,2,0))</f>
        <v>0</v>
      </c>
      <c r="I496" s="37">
        <f t="shared" si="29"/>
        <v>21200000</v>
      </c>
      <c r="K496" s="39">
        <f t="shared" si="27"/>
        <v>3</v>
      </c>
      <c r="M496" s="38" t="str">
        <f t="shared" si="28"/>
        <v>lfc-fan</v>
      </c>
    </row>
    <row r="497" spans="1:13" ht="15">
      <c r="A497" s="46">
        <f>COUNTIFS(B$3:B$1130,B497)</f>
        <v>1</v>
      </c>
      <c r="B497" s="33" t="s">
        <v>675</v>
      </c>
      <c r="C497" s="47">
        <f>IF(ISNA(VLOOKUP(Журналисты!$B497,'10'!$B$2:$C$400,2,0))=TRUE,0,VLOOKUP(Журналисты!$B497,'10'!$B$2:$C$400,2,0))</f>
        <v>0</v>
      </c>
      <c r="D497" s="47">
        <f>IF(ISNA(VLOOKUP(Журналисты!$B497,'11'!$B$2:$C$400,2,0))=TRUE,0,VLOOKUP(Журналисты!$B497,'11'!$B$2:$C$400,2,0))</f>
        <v>0</v>
      </c>
      <c r="E497" s="47">
        <f>IF(ISNA(VLOOKUP(Журналисты!$B497,'12'!$B$2:$C$400,2,0))=TRUE,0,VLOOKUP(Журналисты!$B497,'12'!$B$2:$C$400,2,0))</f>
        <v>0</v>
      </c>
      <c r="F497" s="47">
        <f>IF(ISNA(VLOOKUP(Журналисты!$B497,'13'!$B$2:$C$400,2,0))=TRUE,0,VLOOKUP(Журналисты!$B497,'13'!$B$2:$C$400,2,0))</f>
        <v>2600000</v>
      </c>
      <c r="G497" s="47">
        <f>IF(ISNA(VLOOKUP(Журналисты!$B497,'14'!$B$2:$C$400,2,0))=TRUE,0,VLOOKUP(Журналисты!$B497,'14'!$B$2:$C$400,2,0))</f>
        <v>0</v>
      </c>
      <c r="H497" s="47">
        <f>IF(ISNA(VLOOKUP(Журналисты!$B497,'15'!$B$2:$C$400,2,0))=TRUE,0,VLOOKUP(Журналисты!$B497,'15'!$B$2:$C$400,2,0))</f>
        <v>0</v>
      </c>
      <c r="I497" s="37">
        <f t="shared" si="29"/>
        <v>2600000</v>
      </c>
      <c r="K497" s="39">
        <f t="shared" si="27"/>
        <v>1</v>
      </c>
      <c r="M497" s="38" t="str">
        <f t="shared" si="28"/>
        <v>next1k</v>
      </c>
    </row>
    <row r="498" spans="1:13" ht="15">
      <c r="A498" s="46">
        <f>COUNTIFS(B$3:B$1130,B498)</f>
        <v>1</v>
      </c>
      <c r="B498" s="33" t="s">
        <v>676</v>
      </c>
      <c r="C498" s="47">
        <f>IF(ISNA(VLOOKUP(Журналисты!$B498,'10'!$B$2:$C$400,2,0))=TRUE,0,VLOOKUP(Журналисты!$B498,'10'!$B$2:$C$400,2,0))</f>
        <v>0</v>
      </c>
      <c r="D498" s="47">
        <f>IF(ISNA(VLOOKUP(Журналисты!$B498,'11'!$B$2:$C$400,2,0))=TRUE,0,VLOOKUP(Журналисты!$B498,'11'!$B$2:$C$400,2,0))</f>
        <v>0</v>
      </c>
      <c r="E498" s="47">
        <f>IF(ISNA(VLOOKUP(Журналисты!$B498,'12'!$B$2:$C$400,2,0))=TRUE,0,VLOOKUP(Журналисты!$B498,'12'!$B$2:$C$400,2,0))</f>
        <v>0</v>
      </c>
      <c r="F498" s="47">
        <f>IF(ISNA(VLOOKUP(Журналисты!$B498,'13'!$B$2:$C$400,2,0))=TRUE,0,VLOOKUP(Журналисты!$B498,'13'!$B$2:$C$400,2,0))</f>
        <v>2500000</v>
      </c>
      <c r="G498" s="47">
        <f>IF(ISNA(VLOOKUP(Журналисты!$B498,'14'!$B$2:$C$400,2,0))=TRUE,0,VLOOKUP(Журналисты!$B498,'14'!$B$2:$C$400,2,0))</f>
        <v>0</v>
      </c>
      <c r="H498" s="47">
        <f>IF(ISNA(VLOOKUP(Журналисты!$B498,'15'!$B$2:$C$400,2,0))=TRUE,0,VLOOKUP(Журналисты!$B498,'15'!$B$2:$C$400,2,0))</f>
        <v>0</v>
      </c>
      <c r="I498" s="37">
        <f t="shared" si="29"/>
        <v>2500000</v>
      </c>
      <c r="K498" s="39">
        <f t="shared" si="27"/>
        <v>1</v>
      </c>
      <c r="M498" s="38" t="str">
        <f t="shared" si="28"/>
        <v>Sloth</v>
      </c>
    </row>
    <row r="499" spans="1:13" ht="15">
      <c r="A499" s="46">
        <f>COUNTIFS(B$3:B$1130,B499)</f>
        <v>1</v>
      </c>
      <c r="B499" s="33" t="s">
        <v>677</v>
      </c>
      <c r="C499" s="47">
        <f>IF(ISNA(VLOOKUP(Журналисты!$B499,'10'!$B$2:$C$400,2,0))=TRUE,0,VLOOKUP(Журналисты!$B499,'10'!$B$2:$C$400,2,0))</f>
        <v>0</v>
      </c>
      <c r="D499" s="47">
        <f>IF(ISNA(VLOOKUP(Журналисты!$B499,'11'!$B$2:$C$400,2,0))=TRUE,0,VLOOKUP(Журналисты!$B499,'11'!$B$2:$C$400,2,0))</f>
        <v>0</v>
      </c>
      <c r="E499" s="47">
        <f>IF(ISNA(VLOOKUP(Журналисты!$B499,'12'!$B$2:$C$400,2,0))=TRUE,0,VLOOKUP(Журналисты!$B499,'12'!$B$2:$C$400,2,0))</f>
        <v>0</v>
      </c>
      <c r="F499" s="47">
        <f>IF(ISNA(VLOOKUP(Журналисты!$B499,'13'!$B$2:$C$400,2,0))=TRUE,0,VLOOKUP(Журналисты!$B499,'13'!$B$2:$C$400,2,0))</f>
        <v>2300000</v>
      </c>
      <c r="G499" s="47">
        <f>IF(ISNA(VLOOKUP(Журналисты!$B499,'14'!$B$2:$C$400,2,0))=TRUE,0,VLOOKUP(Журналисты!$B499,'14'!$B$2:$C$400,2,0))</f>
        <v>0</v>
      </c>
      <c r="H499" s="47">
        <f>IF(ISNA(VLOOKUP(Журналисты!$B499,'15'!$B$2:$C$400,2,0))=TRUE,0,VLOOKUP(Журналисты!$B499,'15'!$B$2:$C$400,2,0))</f>
        <v>0</v>
      </c>
      <c r="I499" s="37">
        <f t="shared" si="29"/>
        <v>2300000</v>
      </c>
      <c r="K499" s="39">
        <f t="shared" si="27"/>
        <v>1</v>
      </c>
      <c r="M499" s="38" t="str">
        <f t="shared" si="28"/>
        <v>Godzillsa</v>
      </c>
    </row>
    <row r="500" spans="1:13" ht="15">
      <c r="A500" s="46">
        <f>COUNTIFS(B$3:B$1130,B500)</f>
        <v>1</v>
      </c>
      <c r="B500" s="33" t="s">
        <v>678</v>
      </c>
      <c r="C500" s="47">
        <f>IF(ISNA(VLOOKUP(Журналисты!$B500,'10'!$B$2:$C$400,2,0))=TRUE,0,VLOOKUP(Журналисты!$B500,'10'!$B$2:$C$400,2,0))</f>
        <v>0</v>
      </c>
      <c r="D500" s="47">
        <f>IF(ISNA(VLOOKUP(Журналисты!$B500,'11'!$B$2:$C$400,2,0))=TRUE,0,VLOOKUP(Журналисты!$B500,'11'!$B$2:$C$400,2,0))</f>
        <v>0</v>
      </c>
      <c r="E500" s="47">
        <f>IF(ISNA(VLOOKUP(Журналисты!$B500,'12'!$B$2:$C$400,2,0))=TRUE,0,VLOOKUP(Журналисты!$B500,'12'!$B$2:$C$400,2,0))</f>
        <v>0</v>
      </c>
      <c r="F500" s="47">
        <f>IF(ISNA(VLOOKUP(Журналисты!$B500,'13'!$B$2:$C$400,2,0))=TRUE,0,VLOOKUP(Журналисты!$B500,'13'!$B$2:$C$400,2,0))</f>
        <v>2300000</v>
      </c>
      <c r="G500" s="47">
        <f>IF(ISNA(VLOOKUP(Журналисты!$B500,'14'!$B$2:$C$400,2,0))=TRUE,0,VLOOKUP(Журналисты!$B500,'14'!$B$2:$C$400,2,0))</f>
        <v>0</v>
      </c>
      <c r="H500" s="47">
        <f>IF(ISNA(VLOOKUP(Журналисты!$B500,'15'!$B$2:$C$400,2,0))=TRUE,0,VLOOKUP(Журналисты!$B500,'15'!$B$2:$C$400,2,0))</f>
        <v>0</v>
      </c>
      <c r="I500" s="37">
        <f t="shared" si="29"/>
        <v>2300000</v>
      </c>
      <c r="K500" s="39">
        <f t="shared" si="27"/>
        <v>1</v>
      </c>
      <c r="M500" s="38" t="str">
        <f t="shared" si="28"/>
        <v>rudakoval</v>
      </c>
    </row>
    <row r="501" spans="1:13" ht="15">
      <c r="A501" s="46">
        <f>COUNTIFS(B$3:B$1130,B501)</f>
        <v>1</v>
      </c>
      <c r="B501" s="33" t="s">
        <v>452</v>
      </c>
      <c r="C501" s="47">
        <f>IF(ISNA(VLOOKUP(Журналисты!$B501,'10'!$B$2:$C$400,2,0))=TRUE,0,VLOOKUP(Журналисты!$B501,'10'!$B$2:$C$400,2,0))</f>
        <v>0</v>
      </c>
      <c r="D501" s="47">
        <f>IF(ISNA(VLOOKUP(Журналисты!$B501,'11'!$B$2:$C$400,2,0))=TRUE,0,VLOOKUP(Журналисты!$B501,'11'!$B$2:$C$400,2,0))</f>
        <v>0</v>
      </c>
      <c r="E501" s="47">
        <f>IF(ISNA(VLOOKUP(Журналисты!$B501,'12'!$B$2:$C$400,2,0))=TRUE,0,VLOOKUP(Журналисты!$B501,'12'!$B$2:$C$400,2,0))</f>
        <v>7900000</v>
      </c>
      <c r="F501" s="47">
        <f>IF(ISNA(VLOOKUP(Журналисты!$B501,'13'!$B$2:$C$400,2,0))=TRUE,0,VLOOKUP(Журналисты!$B501,'13'!$B$2:$C$400,2,0))</f>
        <v>2300000</v>
      </c>
      <c r="G501" s="47">
        <f>IF(ISNA(VLOOKUP(Журналисты!$B501,'14'!$B$2:$C$400,2,0))=TRUE,0,VLOOKUP(Журналисты!$B501,'14'!$B$2:$C$400,2,0))</f>
        <v>0</v>
      </c>
      <c r="H501" s="47">
        <f>IF(ISNA(VLOOKUP(Журналисты!$B501,'15'!$B$2:$C$400,2,0))=TRUE,0,VLOOKUP(Журналисты!$B501,'15'!$B$2:$C$400,2,0))</f>
        <v>0</v>
      </c>
      <c r="I501" s="37">
        <f t="shared" si="29"/>
        <v>10200000</v>
      </c>
      <c r="K501" s="39">
        <f t="shared" si="27"/>
        <v>2</v>
      </c>
      <c r="M501" s="38" t="str">
        <f t="shared" si="28"/>
        <v>Clerik</v>
      </c>
    </row>
    <row r="502" spans="1:13" ht="15">
      <c r="A502" s="46">
        <f>COUNTIFS(B$3:B$1130,B502)</f>
        <v>1</v>
      </c>
      <c r="B502" s="33" t="s">
        <v>366</v>
      </c>
      <c r="C502" s="47">
        <f>IF(ISNA(VLOOKUP(Журналисты!$B502,'10'!$B$2:$C$400,2,0))=TRUE,0,VLOOKUP(Журналисты!$B502,'10'!$B$2:$C$400,2,0))</f>
        <v>0</v>
      </c>
      <c r="D502" s="47">
        <f>IF(ISNA(VLOOKUP(Журналисты!$B502,'11'!$B$2:$C$400,2,0))=TRUE,0,VLOOKUP(Журналисты!$B502,'11'!$B$2:$C$400,2,0))</f>
        <v>0</v>
      </c>
      <c r="E502" s="47">
        <f>IF(ISNA(VLOOKUP(Журналисты!$B502,'12'!$B$2:$C$400,2,0))=TRUE,0,VLOOKUP(Журналисты!$B502,'12'!$B$2:$C$400,2,0))</f>
        <v>36800000</v>
      </c>
      <c r="F502" s="47">
        <f>IF(ISNA(VLOOKUP(Журналисты!$B502,'13'!$B$2:$C$400,2,0))=TRUE,0,VLOOKUP(Журналисты!$B502,'13'!$B$2:$C$400,2,0))</f>
        <v>2300000</v>
      </c>
      <c r="G502" s="47">
        <f>IF(ISNA(VLOOKUP(Журналисты!$B502,'14'!$B$2:$C$400,2,0))=TRUE,0,VLOOKUP(Журналисты!$B502,'14'!$B$2:$C$400,2,0))</f>
        <v>0</v>
      </c>
      <c r="H502" s="47">
        <f>IF(ISNA(VLOOKUP(Журналисты!$B502,'15'!$B$2:$C$400,2,0))=TRUE,0,VLOOKUP(Журналисты!$B502,'15'!$B$2:$C$400,2,0))</f>
        <v>0</v>
      </c>
      <c r="I502" s="37">
        <f t="shared" si="29"/>
        <v>39100000</v>
      </c>
      <c r="K502" s="39">
        <f t="shared" si="27"/>
        <v>2</v>
      </c>
      <c r="M502" s="38" t="str">
        <f t="shared" si="28"/>
        <v>Diplomat</v>
      </c>
    </row>
    <row r="503" spans="1:13" ht="15">
      <c r="A503" s="46">
        <f>COUNTIFS(B$3:B$1130,B503)</f>
        <v>1</v>
      </c>
      <c r="B503" s="33" t="s">
        <v>679</v>
      </c>
      <c r="C503" s="47">
        <f>IF(ISNA(VLOOKUP(Журналисты!$B503,'10'!$B$2:$C$400,2,0))=TRUE,0,VLOOKUP(Журналисты!$B503,'10'!$B$2:$C$400,2,0))</f>
        <v>0</v>
      </c>
      <c r="D503" s="47">
        <f>IF(ISNA(VLOOKUP(Журналисты!$B503,'11'!$B$2:$C$400,2,0))=TRUE,0,VLOOKUP(Журналисты!$B503,'11'!$B$2:$C$400,2,0))</f>
        <v>0</v>
      </c>
      <c r="E503" s="47">
        <f>IF(ISNA(VLOOKUP(Журналисты!$B503,'12'!$B$2:$C$400,2,0))=TRUE,0,VLOOKUP(Журналисты!$B503,'12'!$B$2:$C$400,2,0))</f>
        <v>0</v>
      </c>
      <c r="F503" s="47">
        <f>IF(ISNA(VLOOKUP(Журналисты!$B503,'13'!$B$2:$C$400,2,0))=TRUE,0,VLOOKUP(Журналисты!$B503,'13'!$B$2:$C$400,2,0))</f>
        <v>2200000</v>
      </c>
      <c r="G503" s="47">
        <f>IF(ISNA(VLOOKUP(Журналисты!$B503,'14'!$B$2:$C$400,2,0))=TRUE,0,VLOOKUP(Журналисты!$B503,'14'!$B$2:$C$400,2,0))</f>
        <v>0</v>
      </c>
      <c r="H503" s="47">
        <f>IF(ISNA(VLOOKUP(Журналисты!$B503,'15'!$B$2:$C$400,2,0))=TRUE,0,VLOOKUP(Журналисты!$B503,'15'!$B$2:$C$400,2,0))</f>
        <v>0</v>
      </c>
      <c r="I503" s="37">
        <f t="shared" si="29"/>
        <v>2200000</v>
      </c>
      <c r="K503" s="39">
        <f t="shared" si="27"/>
        <v>1</v>
      </c>
      <c r="M503" s="38" t="str">
        <f t="shared" si="28"/>
        <v>Lacer</v>
      </c>
    </row>
    <row r="504" spans="1:13" ht="15">
      <c r="A504" s="46">
        <f>COUNTIFS(B$3:B$1130,B504)</f>
        <v>1</v>
      </c>
      <c r="B504" s="33" t="s">
        <v>80</v>
      </c>
      <c r="C504" s="47">
        <f>IF(ISNA(VLOOKUP(Журналисты!$B504,'10'!$B$2:$C$400,2,0))=TRUE,0,VLOOKUP(Журналисты!$B504,'10'!$B$2:$C$400,2,0))</f>
        <v>27200000</v>
      </c>
      <c r="D504" s="47">
        <f>IF(ISNA(VLOOKUP(Журналисты!$B504,'11'!$B$2:$C$400,2,0))=TRUE,0,VLOOKUP(Журналисты!$B504,'11'!$B$2:$C$400,2,0))</f>
        <v>27500000</v>
      </c>
      <c r="E504" s="47">
        <f>IF(ISNA(VLOOKUP(Журналисты!$B504,'12'!$B$2:$C$400,2,0))=TRUE,0,VLOOKUP(Журналисты!$B504,'12'!$B$2:$C$400,2,0))</f>
        <v>7200000</v>
      </c>
      <c r="F504" s="47">
        <f>IF(ISNA(VLOOKUP(Журналисты!$B504,'13'!$B$2:$C$400,2,0))=TRUE,0,VLOOKUP(Журналисты!$B504,'13'!$B$2:$C$400,2,0))</f>
        <v>2100000</v>
      </c>
      <c r="G504" s="47">
        <f>IF(ISNA(VLOOKUP(Журналисты!$B504,'14'!$B$2:$C$400,2,0))=TRUE,0,VLOOKUP(Журналисты!$B504,'14'!$B$2:$C$400,2,0))</f>
        <v>0</v>
      </c>
      <c r="H504" s="47">
        <f>IF(ISNA(VLOOKUP(Журналисты!$B504,'15'!$B$2:$C$400,2,0))=TRUE,0,VLOOKUP(Журналисты!$B504,'15'!$B$2:$C$400,2,0))</f>
        <v>0</v>
      </c>
      <c r="I504" s="37">
        <f t="shared" si="29"/>
        <v>64000000</v>
      </c>
      <c r="K504" s="39">
        <f t="shared" si="27"/>
        <v>4</v>
      </c>
      <c r="M504" s="38" t="str">
        <f t="shared" si="28"/>
        <v>Bilfegor</v>
      </c>
    </row>
    <row r="505" spans="1:13" ht="15">
      <c r="A505" s="46">
        <f>COUNTIFS(B$3:B$1130,B505)</f>
        <v>1</v>
      </c>
      <c r="B505" s="33" t="s">
        <v>681</v>
      </c>
      <c r="C505" s="47">
        <f>IF(ISNA(VLOOKUP(Журналисты!$B505,'10'!$B$2:$C$400,2,0))=TRUE,0,VLOOKUP(Журналисты!$B505,'10'!$B$2:$C$400,2,0))</f>
        <v>0</v>
      </c>
      <c r="D505" s="47">
        <f>IF(ISNA(VLOOKUP(Журналисты!$B505,'11'!$B$2:$C$400,2,0))=TRUE,0,VLOOKUP(Журналисты!$B505,'11'!$B$2:$C$400,2,0))</f>
        <v>0</v>
      </c>
      <c r="E505" s="47">
        <f>IF(ISNA(VLOOKUP(Журналисты!$B505,'12'!$B$2:$C$400,2,0))=TRUE,0,VLOOKUP(Журналисты!$B505,'12'!$B$2:$C$400,2,0))</f>
        <v>0</v>
      </c>
      <c r="F505" s="47">
        <f>IF(ISNA(VLOOKUP(Журналисты!$B505,'13'!$B$2:$C$400,2,0))=TRUE,0,VLOOKUP(Журналисты!$B505,'13'!$B$2:$C$400,2,0))</f>
        <v>2100000</v>
      </c>
      <c r="G505" s="47">
        <f>IF(ISNA(VLOOKUP(Журналисты!$B505,'14'!$B$2:$C$400,2,0))=TRUE,0,VLOOKUP(Журналисты!$B505,'14'!$B$2:$C$400,2,0))</f>
        <v>0</v>
      </c>
      <c r="H505" s="47">
        <f>IF(ISNA(VLOOKUP(Журналисты!$B505,'15'!$B$2:$C$400,2,0))=TRUE,0,VLOOKUP(Журналисты!$B505,'15'!$B$2:$C$400,2,0))</f>
        <v>0</v>
      </c>
      <c r="I505" s="37">
        <f t="shared" si="29"/>
        <v>2100000</v>
      </c>
      <c r="K505" s="39">
        <f t="shared" si="27"/>
        <v>1</v>
      </c>
      <c r="M505" s="38" t="str">
        <f t="shared" si="28"/>
        <v>artturchik</v>
      </c>
    </row>
    <row r="506" spans="1:13" ht="15">
      <c r="A506" s="46">
        <f>COUNTIFS(B$3:B$1130,B506)</f>
        <v>1</v>
      </c>
      <c r="B506" s="33" t="s">
        <v>404</v>
      </c>
      <c r="C506" s="47">
        <f>IF(ISNA(VLOOKUP(Журналисты!$B506,'10'!$B$2:$C$400,2,0))=TRUE,0,VLOOKUP(Журналисты!$B506,'10'!$B$2:$C$400,2,0))</f>
        <v>0</v>
      </c>
      <c r="D506" s="47">
        <f>IF(ISNA(VLOOKUP(Журналисты!$B506,'11'!$B$2:$C$400,2,0))=TRUE,0,VLOOKUP(Журналисты!$B506,'11'!$B$2:$C$400,2,0))</f>
        <v>0</v>
      </c>
      <c r="E506" s="47">
        <f>IF(ISNA(VLOOKUP(Журналисты!$B506,'12'!$B$2:$C$400,2,0))=TRUE,0,VLOOKUP(Журналисты!$B506,'12'!$B$2:$C$400,2,0))</f>
        <v>15900000</v>
      </c>
      <c r="F506" s="47">
        <f>IF(ISNA(VLOOKUP(Журналисты!$B506,'13'!$B$2:$C$400,2,0))=TRUE,0,VLOOKUP(Журналисты!$B506,'13'!$B$2:$C$400,2,0))</f>
        <v>1900000</v>
      </c>
      <c r="G506" s="47">
        <f>IF(ISNA(VLOOKUP(Журналисты!$B506,'14'!$B$2:$C$400,2,0))=TRUE,0,VLOOKUP(Журналисты!$B506,'14'!$B$2:$C$400,2,0))</f>
        <v>0</v>
      </c>
      <c r="H506" s="47">
        <f>IF(ISNA(VLOOKUP(Журналисты!$B506,'15'!$B$2:$C$400,2,0))=TRUE,0,VLOOKUP(Журналисты!$B506,'15'!$B$2:$C$400,2,0))</f>
        <v>0</v>
      </c>
      <c r="I506" s="37">
        <f t="shared" si="29"/>
        <v>17800000</v>
      </c>
      <c r="K506" s="39">
        <f t="shared" si="27"/>
        <v>2</v>
      </c>
      <c r="M506" s="38" t="str">
        <f t="shared" si="28"/>
        <v>gajazz</v>
      </c>
    </row>
    <row r="507" spans="1:13" ht="15">
      <c r="A507" s="46">
        <f>COUNTIFS(B$3:B$1130,B507)</f>
        <v>1</v>
      </c>
      <c r="B507" s="33" t="s">
        <v>108</v>
      </c>
      <c r="C507" s="47">
        <f>IF(ISNA(VLOOKUP(Журналисты!$B507,'10'!$B$2:$C$400,2,0))=TRUE,0,VLOOKUP(Журналисты!$B507,'10'!$B$2:$C$400,2,0))</f>
        <v>19400000</v>
      </c>
      <c r="D507" s="47">
        <f>IF(ISNA(VLOOKUP(Журналисты!$B507,'11'!$B$2:$C$400,2,0))=TRUE,0,VLOOKUP(Журналисты!$B507,'11'!$B$2:$C$400,2,0))</f>
        <v>19400000</v>
      </c>
      <c r="E507" s="47">
        <f>IF(ISNA(VLOOKUP(Журналисты!$B507,'12'!$B$2:$C$400,2,0))=TRUE,0,VLOOKUP(Журналисты!$B507,'12'!$B$2:$C$400,2,0))</f>
        <v>0</v>
      </c>
      <c r="F507" s="47">
        <f>IF(ISNA(VLOOKUP(Журналисты!$B507,'13'!$B$2:$C$400,2,0))=TRUE,0,VLOOKUP(Журналисты!$B507,'13'!$B$2:$C$400,2,0))</f>
        <v>1800000</v>
      </c>
      <c r="G507" s="47">
        <f>IF(ISNA(VLOOKUP(Журналисты!$B507,'14'!$B$2:$C$400,2,0))=TRUE,0,VLOOKUP(Журналисты!$B507,'14'!$B$2:$C$400,2,0))</f>
        <v>0</v>
      </c>
      <c r="H507" s="47">
        <f>IF(ISNA(VLOOKUP(Журналисты!$B507,'15'!$B$2:$C$400,2,0))=TRUE,0,VLOOKUP(Журналисты!$B507,'15'!$B$2:$C$400,2,0))</f>
        <v>0</v>
      </c>
      <c r="I507" s="37">
        <f aca="true" t="shared" si="30" ref="I507:I530">SUM(C507:H507)</f>
        <v>40600000</v>
      </c>
      <c r="K507" s="39">
        <f t="shared" si="27"/>
        <v>3</v>
      </c>
      <c r="M507" s="38" t="str">
        <f t="shared" si="28"/>
        <v>maxtake</v>
      </c>
    </row>
    <row r="508" spans="1:13" ht="15">
      <c r="A508" s="46">
        <f>COUNTIFS(B$3:B$1130,B508)</f>
        <v>1</v>
      </c>
      <c r="B508" s="33" t="s">
        <v>684</v>
      </c>
      <c r="C508" s="47">
        <f>IF(ISNA(VLOOKUP(Журналисты!$B508,'10'!$B$2:$C$400,2,0))=TRUE,0,VLOOKUP(Журналисты!$B508,'10'!$B$2:$C$400,2,0))</f>
        <v>0</v>
      </c>
      <c r="D508" s="47">
        <f>IF(ISNA(VLOOKUP(Журналисты!$B508,'11'!$B$2:$C$400,2,0))=TRUE,0,VLOOKUP(Журналисты!$B508,'11'!$B$2:$C$400,2,0))</f>
        <v>0</v>
      </c>
      <c r="E508" s="47">
        <f>IF(ISNA(VLOOKUP(Журналисты!$B508,'12'!$B$2:$C$400,2,0))=TRUE,0,VLOOKUP(Журналисты!$B508,'12'!$B$2:$C$400,2,0))</f>
        <v>0</v>
      </c>
      <c r="F508" s="47">
        <f>IF(ISNA(VLOOKUP(Журналисты!$B508,'13'!$B$2:$C$400,2,0))=TRUE,0,VLOOKUP(Журналисты!$B508,'13'!$B$2:$C$400,2,0))</f>
        <v>1700000</v>
      </c>
      <c r="G508" s="47">
        <f>IF(ISNA(VLOOKUP(Журналисты!$B508,'14'!$B$2:$C$400,2,0))=TRUE,0,VLOOKUP(Журналисты!$B508,'14'!$B$2:$C$400,2,0))</f>
        <v>0</v>
      </c>
      <c r="H508" s="47">
        <f>IF(ISNA(VLOOKUP(Журналисты!$B508,'15'!$B$2:$C$400,2,0))=TRUE,0,VLOOKUP(Журналисты!$B508,'15'!$B$2:$C$400,2,0))</f>
        <v>0</v>
      </c>
      <c r="I508" s="37">
        <f t="shared" si="30"/>
        <v>1700000</v>
      </c>
      <c r="K508" s="39">
        <f t="shared" si="27"/>
        <v>1</v>
      </c>
      <c r="M508" s="38" t="str">
        <f t="shared" si="28"/>
        <v>MeFiCTo</v>
      </c>
    </row>
    <row r="509" spans="1:13" ht="15">
      <c r="A509" s="46">
        <f>COUNTIFS(B$3:B$1130,B509)</f>
        <v>1</v>
      </c>
      <c r="B509" s="33" t="s">
        <v>685</v>
      </c>
      <c r="C509" s="47">
        <f>IF(ISNA(VLOOKUP(Журналисты!$B509,'10'!$B$2:$C$400,2,0))=TRUE,0,VLOOKUP(Журналисты!$B509,'10'!$B$2:$C$400,2,0))</f>
        <v>0</v>
      </c>
      <c r="D509" s="47">
        <f>IF(ISNA(VLOOKUP(Журналисты!$B509,'11'!$B$2:$C$400,2,0))=TRUE,0,VLOOKUP(Журналисты!$B509,'11'!$B$2:$C$400,2,0))</f>
        <v>0</v>
      </c>
      <c r="E509" s="47">
        <f>IF(ISNA(VLOOKUP(Журналисты!$B509,'12'!$B$2:$C$400,2,0))=TRUE,0,VLOOKUP(Журналисты!$B509,'12'!$B$2:$C$400,2,0))</f>
        <v>0</v>
      </c>
      <c r="F509" s="47">
        <f>IF(ISNA(VLOOKUP(Журналисты!$B509,'13'!$B$2:$C$400,2,0))=TRUE,0,VLOOKUP(Журналисты!$B509,'13'!$B$2:$C$400,2,0))</f>
        <v>1600000</v>
      </c>
      <c r="G509" s="47">
        <f>IF(ISNA(VLOOKUP(Журналисты!$B509,'14'!$B$2:$C$400,2,0))=TRUE,0,VLOOKUP(Журналисты!$B509,'14'!$B$2:$C$400,2,0))</f>
        <v>0</v>
      </c>
      <c r="H509" s="47">
        <f>IF(ISNA(VLOOKUP(Журналисты!$B509,'15'!$B$2:$C$400,2,0))=TRUE,0,VLOOKUP(Журналисты!$B509,'15'!$B$2:$C$400,2,0))</f>
        <v>0</v>
      </c>
      <c r="I509" s="37">
        <f t="shared" si="30"/>
        <v>1600000</v>
      </c>
      <c r="K509" s="39">
        <f t="shared" si="27"/>
        <v>1</v>
      </c>
      <c r="M509" s="38" t="str">
        <f t="shared" si="28"/>
        <v>Сокол-Саратов</v>
      </c>
    </row>
    <row r="510" spans="1:13" ht="15">
      <c r="A510" s="46">
        <f>COUNTIFS(B$3:B$1130,B510)</f>
        <v>1</v>
      </c>
      <c r="B510" s="33" t="s">
        <v>686</v>
      </c>
      <c r="C510" s="47">
        <f>IF(ISNA(VLOOKUP(Журналисты!$B510,'10'!$B$2:$C$400,2,0))=TRUE,0,VLOOKUP(Журналисты!$B510,'10'!$B$2:$C$400,2,0))</f>
        <v>0</v>
      </c>
      <c r="D510" s="47">
        <f>IF(ISNA(VLOOKUP(Журналисты!$B510,'11'!$B$2:$C$400,2,0))=TRUE,0,VLOOKUP(Журналисты!$B510,'11'!$B$2:$C$400,2,0))</f>
        <v>0</v>
      </c>
      <c r="E510" s="47">
        <f>IF(ISNA(VLOOKUP(Журналисты!$B510,'12'!$B$2:$C$400,2,0))=TRUE,0,VLOOKUP(Журналисты!$B510,'12'!$B$2:$C$400,2,0))</f>
        <v>0</v>
      </c>
      <c r="F510" s="47">
        <f>IF(ISNA(VLOOKUP(Журналисты!$B510,'13'!$B$2:$C$400,2,0))=TRUE,0,VLOOKUP(Журналисты!$B510,'13'!$B$2:$C$400,2,0))</f>
        <v>1600000</v>
      </c>
      <c r="G510" s="47">
        <f>IF(ISNA(VLOOKUP(Журналисты!$B510,'14'!$B$2:$C$400,2,0))=TRUE,0,VLOOKUP(Журналисты!$B510,'14'!$B$2:$C$400,2,0))</f>
        <v>0</v>
      </c>
      <c r="H510" s="47">
        <f>IF(ISNA(VLOOKUP(Журналисты!$B510,'15'!$B$2:$C$400,2,0))=TRUE,0,VLOOKUP(Журналисты!$B510,'15'!$B$2:$C$400,2,0))</f>
        <v>0</v>
      </c>
      <c r="I510" s="37">
        <f t="shared" si="30"/>
        <v>1600000</v>
      </c>
      <c r="K510" s="39">
        <f t="shared" si="27"/>
        <v>1</v>
      </c>
      <c r="M510" s="38" t="str">
        <f t="shared" si="28"/>
        <v>Biathlete</v>
      </c>
    </row>
    <row r="511" spans="1:13" ht="15">
      <c r="A511" s="46">
        <f>COUNTIFS(B$3:B$1130,B511)</f>
        <v>1</v>
      </c>
      <c r="B511" s="33" t="s">
        <v>687</v>
      </c>
      <c r="C511" s="47">
        <f>IF(ISNA(VLOOKUP(Журналисты!$B511,'10'!$B$2:$C$400,2,0))=TRUE,0,VLOOKUP(Журналисты!$B511,'10'!$B$2:$C$400,2,0))</f>
        <v>0</v>
      </c>
      <c r="D511" s="47">
        <f>IF(ISNA(VLOOKUP(Журналисты!$B511,'11'!$B$2:$C$400,2,0))=TRUE,0,VLOOKUP(Журналисты!$B511,'11'!$B$2:$C$400,2,0))</f>
        <v>0</v>
      </c>
      <c r="E511" s="47">
        <f>IF(ISNA(VLOOKUP(Журналисты!$B511,'12'!$B$2:$C$400,2,0))=TRUE,0,VLOOKUP(Журналисты!$B511,'12'!$B$2:$C$400,2,0))</f>
        <v>0</v>
      </c>
      <c r="F511" s="47">
        <f>IF(ISNA(VLOOKUP(Журналисты!$B511,'13'!$B$2:$C$400,2,0))=TRUE,0,VLOOKUP(Журналисты!$B511,'13'!$B$2:$C$400,2,0))</f>
        <v>1600000</v>
      </c>
      <c r="G511" s="47">
        <f>IF(ISNA(VLOOKUP(Журналисты!$B511,'14'!$B$2:$C$400,2,0))=TRUE,0,VLOOKUP(Журналисты!$B511,'14'!$B$2:$C$400,2,0))</f>
        <v>0</v>
      </c>
      <c r="H511" s="47">
        <f>IF(ISNA(VLOOKUP(Журналисты!$B511,'15'!$B$2:$C$400,2,0))=TRUE,0,VLOOKUP(Журналисты!$B511,'15'!$B$2:$C$400,2,0))</f>
        <v>0</v>
      </c>
      <c r="I511" s="37">
        <f t="shared" si="30"/>
        <v>1600000</v>
      </c>
      <c r="K511" s="39">
        <f t="shared" si="27"/>
        <v>1</v>
      </c>
      <c r="M511" s="38" t="str">
        <f t="shared" si="28"/>
        <v>debil2009</v>
      </c>
    </row>
    <row r="512" spans="1:13" ht="15">
      <c r="A512" s="46">
        <f>COUNTIFS(B$3:B$1130,B512)</f>
        <v>1</v>
      </c>
      <c r="B512" s="33" t="s">
        <v>688</v>
      </c>
      <c r="C512" s="47">
        <f>IF(ISNA(VLOOKUP(Журналисты!$B512,'10'!$B$2:$C$400,2,0))=TRUE,0,VLOOKUP(Журналисты!$B512,'10'!$B$2:$C$400,2,0))</f>
        <v>0</v>
      </c>
      <c r="D512" s="47">
        <f>IF(ISNA(VLOOKUP(Журналисты!$B512,'11'!$B$2:$C$400,2,0))=TRUE,0,VLOOKUP(Журналисты!$B512,'11'!$B$2:$C$400,2,0))</f>
        <v>0</v>
      </c>
      <c r="E512" s="47">
        <f>IF(ISNA(VLOOKUP(Журналисты!$B512,'12'!$B$2:$C$400,2,0))=TRUE,0,VLOOKUP(Журналисты!$B512,'12'!$B$2:$C$400,2,0))</f>
        <v>0</v>
      </c>
      <c r="F512" s="47">
        <f>IF(ISNA(VLOOKUP(Журналисты!$B512,'13'!$B$2:$C$400,2,0))=TRUE,0,VLOOKUP(Журналисты!$B512,'13'!$B$2:$C$400,2,0))</f>
        <v>1400000</v>
      </c>
      <c r="G512" s="47">
        <f>IF(ISNA(VLOOKUP(Журналисты!$B512,'14'!$B$2:$C$400,2,0))=TRUE,0,VLOOKUP(Журналисты!$B512,'14'!$B$2:$C$400,2,0))</f>
        <v>0</v>
      </c>
      <c r="H512" s="47">
        <f>IF(ISNA(VLOOKUP(Журналисты!$B512,'15'!$B$2:$C$400,2,0))=TRUE,0,VLOOKUP(Журналисты!$B512,'15'!$B$2:$C$400,2,0))</f>
        <v>0</v>
      </c>
      <c r="I512" s="37">
        <f t="shared" si="30"/>
        <v>1400000</v>
      </c>
      <c r="K512" s="39">
        <f t="shared" si="27"/>
        <v>1</v>
      </c>
      <c r="M512" s="38" t="str">
        <f t="shared" si="28"/>
        <v>XxEGOISTxX</v>
      </c>
    </row>
    <row r="513" spans="1:13" ht="26.25">
      <c r="A513" s="46">
        <f>COUNTIFS(B$3:B$1130,B513)</f>
        <v>1</v>
      </c>
      <c r="B513" s="33" t="s">
        <v>689</v>
      </c>
      <c r="C513" s="47">
        <f>IF(ISNA(VLOOKUP(Журналисты!$B513,'10'!$B$2:$C$400,2,0))=TRUE,0,VLOOKUP(Журналисты!$B513,'10'!$B$2:$C$400,2,0))</f>
        <v>0</v>
      </c>
      <c r="D513" s="47">
        <f>IF(ISNA(VLOOKUP(Журналисты!$B513,'11'!$B$2:$C$400,2,0))=TRUE,0,VLOOKUP(Журналисты!$B513,'11'!$B$2:$C$400,2,0))</f>
        <v>0</v>
      </c>
      <c r="E513" s="47">
        <f>IF(ISNA(VLOOKUP(Журналисты!$B513,'12'!$B$2:$C$400,2,0))=TRUE,0,VLOOKUP(Журналисты!$B513,'12'!$B$2:$C$400,2,0))</f>
        <v>0</v>
      </c>
      <c r="F513" s="47">
        <f>IF(ISNA(VLOOKUP(Журналисты!$B513,'13'!$B$2:$C$400,2,0))=TRUE,0,VLOOKUP(Журналисты!$B513,'13'!$B$2:$C$400,2,0))</f>
        <v>1400000</v>
      </c>
      <c r="G513" s="47">
        <f>IF(ISNA(VLOOKUP(Журналисты!$B513,'14'!$B$2:$C$400,2,0))=TRUE,0,VLOOKUP(Журналисты!$B513,'14'!$B$2:$C$400,2,0))</f>
        <v>0</v>
      </c>
      <c r="H513" s="47">
        <f>IF(ISNA(VLOOKUP(Журналисты!$B513,'15'!$B$2:$C$400,2,0))=TRUE,0,VLOOKUP(Журналисты!$B513,'15'!$B$2:$C$400,2,0))</f>
        <v>0</v>
      </c>
      <c r="I513" s="37">
        <f t="shared" si="30"/>
        <v>1400000</v>
      </c>
      <c r="K513" s="39">
        <f t="shared" si="27"/>
        <v>1</v>
      </c>
      <c r="M513" s="38" t="str">
        <f t="shared" si="28"/>
        <v>Андрей Яцышин (Ahilless)</v>
      </c>
    </row>
    <row r="514" spans="1:13" ht="15">
      <c r="A514" s="46">
        <f>COUNTIFS(B$3:B$1130,B514)</f>
        <v>1</v>
      </c>
      <c r="B514" s="33" t="s">
        <v>268</v>
      </c>
      <c r="C514" s="47">
        <f>IF(ISNA(VLOOKUP(Журналисты!$B514,'10'!$B$2:$C$400,2,0))=TRUE,0,VLOOKUP(Журналисты!$B514,'10'!$B$2:$C$400,2,0))</f>
        <v>3100000</v>
      </c>
      <c r="D514" s="47">
        <f>IF(ISNA(VLOOKUP(Журналисты!$B514,'11'!$B$2:$C$400,2,0))=TRUE,0,VLOOKUP(Журналисты!$B514,'11'!$B$2:$C$400,2,0))</f>
        <v>3100000</v>
      </c>
      <c r="E514" s="47">
        <f>IF(ISNA(VLOOKUP(Журналисты!$B514,'12'!$B$2:$C$400,2,0))=TRUE,0,VLOOKUP(Журналисты!$B514,'12'!$B$2:$C$400,2,0))</f>
        <v>2900000</v>
      </c>
      <c r="F514" s="47">
        <f>IF(ISNA(VLOOKUP(Журналисты!$B514,'13'!$B$2:$C$400,2,0))=TRUE,0,VLOOKUP(Журналисты!$B514,'13'!$B$2:$C$400,2,0))</f>
        <v>1400000</v>
      </c>
      <c r="G514" s="47">
        <f>IF(ISNA(VLOOKUP(Журналисты!$B514,'14'!$B$2:$C$400,2,0))=TRUE,0,VLOOKUP(Журналисты!$B514,'14'!$B$2:$C$400,2,0))</f>
        <v>0</v>
      </c>
      <c r="H514" s="47">
        <f>IF(ISNA(VLOOKUP(Журналисты!$B514,'15'!$B$2:$C$400,2,0))=TRUE,0,VLOOKUP(Журналисты!$B514,'15'!$B$2:$C$400,2,0))</f>
        <v>0</v>
      </c>
      <c r="I514" s="37">
        <f t="shared" si="30"/>
        <v>10500000</v>
      </c>
      <c r="K514" s="39">
        <f t="shared" si="27"/>
        <v>4</v>
      </c>
      <c r="M514" s="38" t="str">
        <f t="shared" si="28"/>
        <v>Deathking</v>
      </c>
    </row>
    <row r="515" spans="1:13" ht="15">
      <c r="A515" s="46">
        <f>COUNTIFS(B$3:B$1130,B515)</f>
        <v>1</v>
      </c>
      <c r="B515" s="33" t="s">
        <v>690</v>
      </c>
      <c r="C515" s="47">
        <f>IF(ISNA(VLOOKUP(Журналисты!$B515,'10'!$B$2:$C$400,2,0))=TRUE,0,VLOOKUP(Журналисты!$B515,'10'!$B$2:$C$400,2,0))</f>
        <v>0</v>
      </c>
      <c r="D515" s="47">
        <f>IF(ISNA(VLOOKUP(Журналисты!$B515,'11'!$B$2:$C$400,2,0))=TRUE,0,VLOOKUP(Журналисты!$B515,'11'!$B$2:$C$400,2,0))</f>
        <v>0</v>
      </c>
      <c r="E515" s="47">
        <f>IF(ISNA(VLOOKUP(Журналисты!$B515,'12'!$B$2:$C$400,2,0))=TRUE,0,VLOOKUP(Журналисты!$B515,'12'!$B$2:$C$400,2,0))</f>
        <v>0</v>
      </c>
      <c r="F515" s="47">
        <f>IF(ISNA(VLOOKUP(Журналисты!$B515,'13'!$B$2:$C$400,2,0))=TRUE,0,VLOOKUP(Журналисты!$B515,'13'!$B$2:$C$400,2,0))</f>
        <v>1400000</v>
      </c>
      <c r="G515" s="47">
        <f>IF(ISNA(VLOOKUP(Журналисты!$B515,'14'!$B$2:$C$400,2,0))=TRUE,0,VLOOKUP(Журналисты!$B515,'14'!$B$2:$C$400,2,0))</f>
        <v>0</v>
      </c>
      <c r="H515" s="47">
        <f>IF(ISNA(VLOOKUP(Журналисты!$B515,'15'!$B$2:$C$400,2,0))=TRUE,0,VLOOKUP(Журналисты!$B515,'15'!$B$2:$C$400,2,0))</f>
        <v>0</v>
      </c>
      <c r="I515" s="37">
        <f t="shared" si="30"/>
        <v>1400000</v>
      </c>
      <c r="K515" s="39">
        <f aca="true" t="shared" si="31" ref="K515:K578">COUNTIFS(C515:H515,"&gt;0")</f>
        <v>1</v>
      </c>
      <c r="M515" s="38" t="str">
        <f aca="true" t="shared" si="32" ref="M515:M578">B515</f>
        <v>zzond</v>
      </c>
    </row>
    <row r="516" spans="1:13" ht="15">
      <c r="A516" s="46">
        <f>COUNTIFS(B$3:B$1130,B516)</f>
        <v>1</v>
      </c>
      <c r="B516" s="33" t="s">
        <v>373</v>
      </c>
      <c r="C516" s="47">
        <f>IF(ISNA(VLOOKUP(Журналисты!$B516,'10'!$B$2:$C$400,2,0))=TRUE,0,VLOOKUP(Журналисты!$B516,'10'!$B$2:$C$400,2,0))</f>
        <v>0</v>
      </c>
      <c r="D516" s="47">
        <f>IF(ISNA(VLOOKUP(Журналисты!$B516,'11'!$B$2:$C$400,2,0))=TRUE,0,VLOOKUP(Журналисты!$B516,'11'!$B$2:$C$400,2,0))</f>
        <v>0</v>
      </c>
      <c r="E516" s="47">
        <f>IF(ISNA(VLOOKUP(Журналисты!$B516,'12'!$B$2:$C$400,2,0))=TRUE,0,VLOOKUP(Журналисты!$B516,'12'!$B$2:$C$400,2,0))</f>
        <v>28900000</v>
      </c>
      <c r="F516" s="47">
        <f>IF(ISNA(VLOOKUP(Журналисты!$B516,'13'!$B$2:$C$400,2,0))=TRUE,0,VLOOKUP(Журналисты!$B516,'13'!$B$2:$C$400,2,0))</f>
        <v>1300000</v>
      </c>
      <c r="G516" s="47">
        <f>IF(ISNA(VLOOKUP(Журналисты!$B516,'14'!$B$2:$C$400,2,0))=TRUE,0,VLOOKUP(Журналисты!$B516,'14'!$B$2:$C$400,2,0))</f>
        <v>0</v>
      </c>
      <c r="H516" s="47">
        <f>IF(ISNA(VLOOKUP(Журналисты!$B516,'15'!$B$2:$C$400,2,0))=TRUE,0,VLOOKUP(Журналисты!$B516,'15'!$B$2:$C$400,2,0))</f>
        <v>0</v>
      </c>
      <c r="I516" s="37">
        <f t="shared" si="30"/>
        <v>30200000</v>
      </c>
      <c r="K516" s="39">
        <f t="shared" si="31"/>
        <v>2</v>
      </c>
      <c r="M516" s="38" t="str">
        <f t="shared" si="32"/>
        <v>gera777</v>
      </c>
    </row>
    <row r="517" spans="1:13" ht="15">
      <c r="A517" s="46">
        <f>COUNTIFS(B$3:B$1130,B517)</f>
        <v>1</v>
      </c>
      <c r="B517" s="33" t="s">
        <v>381</v>
      </c>
      <c r="C517" s="47">
        <f>IF(ISNA(VLOOKUP(Журналисты!$B517,'10'!$B$2:$C$400,2,0))=TRUE,0,VLOOKUP(Журналисты!$B517,'10'!$B$2:$C$400,2,0))</f>
        <v>0</v>
      </c>
      <c r="D517" s="47">
        <f>IF(ISNA(VLOOKUP(Журналисты!$B517,'11'!$B$2:$C$400,2,0))=TRUE,0,VLOOKUP(Журналисты!$B517,'11'!$B$2:$C$400,2,0))</f>
        <v>0</v>
      </c>
      <c r="E517" s="47">
        <f>IF(ISNA(VLOOKUP(Журналисты!$B517,'12'!$B$2:$C$400,2,0))=TRUE,0,VLOOKUP(Журналисты!$B517,'12'!$B$2:$C$400,2,0))</f>
        <v>21100000</v>
      </c>
      <c r="F517" s="47">
        <f>IF(ISNA(VLOOKUP(Журналисты!$B517,'13'!$B$2:$C$400,2,0))=TRUE,0,VLOOKUP(Журналисты!$B517,'13'!$B$2:$C$400,2,0))</f>
        <v>1300000</v>
      </c>
      <c r="G517" s="47">
        <f>IF(ISNA(VLOOKUP(Журналисты!$B517,'14'!$B$2:$C$400,2,0))=TRUE,0,VLOOKUP(Журналисты!$B517,'14'!$B$2:$C$400,2,0))</f>
        <v>0</v>
      </c>
      <c r="H517" s="47">
        <f>IF(ISNA(VLOOKUP(Журналисты!$B517,'15'!$B$2:$C$400,2,0))=TRUE,0,VLOOKUP(Журналисты!$B517,'15'!$B$2:$C$400,2,0))</f>
        <v>0</v>
      </c>
      <c r="I517" s="37">
        <f t="shared" si="30"/>
        <v>22400000</v>
      </c>
      <c r="K517" s="39">
        <f t="shared" si="31"/>
        <v>2</v>
      </c>
      <c r="M517" s="38" t="str">
        <f t="shared" si="32"/>
        <v>Cub88</v>
      </c>
    </row>
    <row r="518" spans="1:13" ht="15">
      <c r="A518" s="46">
        <f>COUNTIFS(B$3:B$1130,B518)</f>
        <v>1</v>
      </c>
      <c r="B518" s="33" t="s">
        <v>692</v>
      </c>
      <c r="C518" s="47">
        <f>IF(ISNA(VLOOKUP(Журналисты!$B518,'10'!$B$2:$C$400,2,0))=TRUE,0,VLOOKUP(Журналисты!$B518,'10'!$B$2:$C$400,2,0))</f>
        <v>0</v>
      </c>
      <c r="D518" s="47">
        <f>IF(ISNA(VLOOKUP(Журналисты!$B518,'11'!$B$2:$C$400,2,0))=TRUE,0,VLOOKUP(Журналисты!$B518,'11'!$B$2:$C$400,2,0))</f>
        <v>0</v>
      </c>
      <c r="E518" s="47">
        <f>IF(ISNA(VLOOKUP(Журналисты!$B518,'12'!$B$2:$C$400,2,0))=TRUE,0,VLOOKUP(Журналисты!$B518,'12'!$B$2:$C$400,2,0))</f>
        <v>0</v>
      </c>
      <c r="F518" s="47">
        <f>IF(ISNA(VLOOKUP(Журналисты!$B518,'13'!$B$2:$C$400,2,0))=TRUE,0,VLOOKUP(Журналисты!$B518,'13'!$B$2:$C$400,2,0))</f>
        <v>1000000</v>
      </c>
      <c r="G518" s="47">
        <f>IF(ISNA(VLOOKUP(Журналисты!$B518,'14'!$B$2:$C$400,2,0))=TRUE,0,VLOOKUP(Журналисты!$B518,'14'!$B$2:$C$400,2,0))</f>
        <v>0</v>
      </c>
      <c r="H518" s="47">
        <f>IF(ISNA(VLOOKUP(Журналисты!$B518,'15'!$B$2:$C$400,2,0))=TRUE,0,VLOOKUP(Журналисты!$B518,'15'!$B$2:$C$400,2,0))</f>
        <v>0</v>
      </c>
      <c r="I518" s="37">
        <f t="shared" si="30"/>
        <v>1000000</v>
      </c>
      <c r="K518" s="39">
        <f t="shared" si="31"/>
        <v>1</v>
      </c>
      <c r="M518" s="38" t="str">
        <f t="shared" si="32"/>
        <v>Shustrik2010</v>
      </c>
    </row>
    <row r="519" spans="1:13" ht="15">
      <c r="A519" s="46">
        <f>COUNTIFS(B$3:B$1130,B519)</f>
        <v>1</v>
      </c>
      <c r="B519" s="33" t="s">
        <v>693</v>
      </c>
      <c r="C519" s="47">
        <f>IF(ISNA(VLOOKUP(Журналисты!$B519,'10'!$B$2:$C$400,2,0))=TRUE,0,VLOOKUP(Журналисты!$B519,'10'!$B$2:$C$400,2,0))</f>
        <v>0</v>
      </c>
      <c r="D519" s="47">
        <f>IF(ISNA(VLOOKUP(Журналисты!$B519,'11'!$B$2:$C$400,2,0))=TRUE,0,VLOOKUP(Журналисты!$B519,'11'!$B$2:$C$400,2,0))</f>
        <v>0</v>
      </c>
      <c r="E519" s="47">
        <f>IF(ISNA(VLOOKUP(Журналисты!$B519,'12'!$B$2:$C$400,2,0))=TRUE,0,VLOOKUP(Журналисты!$B519,'12'!$B$2:$C$400,2,0))</f>
        <v>0</v>
      </c>
      <c r="F519" s="47">
        <f>IF(ISNA(VLOOKUP(Журналисты!$B519,'13'!$B$2:$C$400,2,0))=TRUE,0,VLOOKUP(Журналисты!$B519,'13'!$B$2:$C$400,2,0))</f>
        <v>1000000</v>
      </c>
      <c r="G519" s="47">
        <f>IF(ISNA(VLOOKUP(Журналисты!$B519,'14'!$B$2:$C$400,2,0))=TRUE,0,VLOOKUP(Журналисты!$B519,'14'!$B$2:$C$400,2,0))</f>
        <v>0</v>
      </c>
      <c r="H519" s="47">
        <f>IF(ISNA(VLOOKUP(Журналисты!$B519,'15'!$B$2:$C$400,2,0))=TRUE,0,VLOOKUP(Журналисты!$B519,'15'!$B$2:$C$400,2,0))</f>
        <v>0</v>
      </c>
      <c r="I519" s="37">
        <f t="shared" si="30"/>
        <v>1000000</v>
      </c>
      <c r="K519" s="39">
        <f t="shared" si="31"/>
        <v>1</v>
      </c>
      <c r="M519" s="38" t="str">
        <f t="shared" si="32"/>
        <v>99roma</v>
      </c>
    </row>
    <row r="520" spans="1:13" ht="15">
      <c r="A520" s="46">
        <f>COUNTIFS(B$3:B$1130,B520)</f>
        <v>1</v>
      </c>
      <c r="B520" s="33" t="s">
        <v>694</v>
      </c>
      <c r="C520" s="47">
        <f>IF(ISNA(VLOOKUP(Журналисты!$B520,'10'!$B$2:$C$400,2,0))=TRUE,0,VLOOKUP(Журналисты!$B520,'10'!$B$2:$C$400,2,0))</f>
        <v>0</v>
      </c>
      <c r="D520" s="47">
        <f>IF(ISNA(VLOOKUP(Журналисты!$B520,'11'!$B$2:$C$400,2,0))=TRUE,0,VLOOKUP(Журналисты!$B520,'11'!$B$2:$C$400,2,0))</f>
        <v>0</v>
      </c>
      <c r="E520" s="47">
        <f>IF(ISNA(VLOOKUP(Журналисты!$B520,'12'!$B$2:$C$400,2,0))=TRUE,0,VLOOKUP(Журналисты!$B520,'12'!$B$2:$C$400,2,0))</f>
        <v>0</v>
      </c>
      <c r="F520" s="47">
        <f>IF(ISNA(VLOOKUP(Журналисты!$B520,'13'!$B$2:$C$400,2,0))=TRUE,0,VLOOKUP(Журналисты!$B520,'13'!$B$2:$C$400,2,0))</f>
        <v>1000000</v>
      </c>
      <c r="G520" s="47">
        <f>IF(ISNA(VLOOKUP(Журналисты!$B520,'14'!$B$2:$C$400,2,0))=TRUE,0,VLOOKUP(Журналисты!$B520,'14'!$B$2:$C$400,2,0))</f>
        <v>0</v>
      </c>
      <c r="H520" s="47">
        <f>IF(ISNA(VLOOKUP(Журналисты!$B520,'15'!$B$2:$C$400,2,0))=TRUE,0,VLOOKUP(Журналисты!$B520,'15'!$B$2:$C$400,2,0))</f>
        <v>0</v>
      </c>
      <c r="I520" s="37">
        <f t="shared" si="30"/>
        <v>1000000</v>
      </c>
      <c r="K520" s="39">
        <f t="shared" si="31"/>
        <v>1</v>
      </c>
      <c r="M520" s="38" t="str">
        <f t="shared" si="32"/>
        <v>san</v>
      </c>
    </row>
    <row r="521" spans="1:13" ht="15">
      <c r="A521" s="46">
        <f>COUNTIFS(B$3:B$1130,B521)</f>
        <v>1</v>
      </c>
      <c r="B521" s="33" t="s">
        <v>698</v>
      </c>
      <c r="C521" s="47">
        <f>IF(ISNA(VLOOKUP(Журналисты!$B521,'10'!$B$2:$C$400,2,0))=TRUE,0,VLOOKUP(Журналисты!$B521,'10'!$B$2:$C$400,2,0))</f>
        <v>0</v>
      </c>
      <c r="D521" s="47">
        <f>IF(ISNA(VLOOKUP(Журналисты!$B521,'11'!$B$2:$C$400,2,0))=TRUE,0,VLOOKUP(Журналисты!$B521,'11'!$B$2:$C$400,2,0))</f>
        <v>0</v>
      </c>
      <c r="E521" s="47">
        <f>IF(ISNA(VLOOKUP(Журналисты!$B521,'12'!$B$2:$C$400,2,0))=TRUE,0,VLOOKUP(Журналисты!$B521,'12'!$B$2:$C$400,2,0))</f>
        <v>0</v>
      </c>
      <c r="F521" s="47">
        <f>IF(ISNA(VLOOKUP(Журналисты!$B521,'13'!$B$2:$C$400,2,0))=TRUE,0,VLOOKUP(Журналисты!$B521,'13'!$B$2:$C$400,2,0))</f>
        <v>900000</v>
      </c>
      <c r="G521" s="47">
        <f>IF(ISNA(VLOOKUP(Журналисты!$B521,'14'!$B$2:$C$400,2,0))=TRUE,0,VLOOKUP(Журналисты!$B521,'14'!$B$2:$C$400,2,0))</f>
        <v>0</v>
      </c>
      <c r="H521" s="47">
        <f>IF(ISNA(VLOOKUP(Журналисты!$B521,'15'!$B$2:$C$400,2,0))=TRUE,0,VLOOKUP(Журналисты!$B521,'15'!$B$2:$C$400,2,0))</f>
        <v>0</v>
      </c>
      <c r="I521" s="37">
        <f t="shared" si="30"/>
        <v>900000</v>
      </c>
      <c r="K521" s="39">
        <f t="shared" si="31"/>
        <v>1</v>
      </c>
      <c r="M521" s="38" t="str">
        <f t="shared" si="32"/>
        <v>TopazNSK</v>
      </c>
    </row>
    <row r="522" spans="1:13" ht="15">
      <c r="A522" s="46">
        <f>COUNTIFS(B$3:B$1130,B522)</f>
        <v>1</v>
      </c>
      <c r="B522" s="33" t="s">
        <v>699</v>
      </c>
      <c r="C522" s="47">
        <f>IF(ISNA(VLOOKUP(Журналисты!$B522,'10'!$B$2:$C$400,2,0))=TRUE,0,VLOOKUP(Журналисты!$B522,'10'!$B$2:$C$400,2,0))</f>
        <v>0</v>
      </c>
      <c r="D522" s="47">
        <f>IF(ISNA(VLOOKUP(Журналисты!$B522,'11'!$B$2:$C$400,2,0))=TRUE,0,VLOOKUP(Журналисты!$B522,'11'!$B$2:$C$400,2,0))</f>
        <v>0</v>
      </c>
      <c r="E522" s="47">
        <f>IF(ISNA(VLOOKUP(Журналисты!$B522,'12'!$B$2:$C$400,2,0))=TRUE,0,VLOOKUP(Журналисты!$B522,'12'!$B$2:$C$400,2,0))</f>
        <v>0</v>
      </c>
      <c r="F522" s="47">
        <f>IF(ISNA(VLOOKUP(Журналисты!$B522,'13'!$B$2:$C$400,2,0))=TRUE,0,VLOOKUP(Журналисты!$B522,'13'!$B$2:$C$400,2,0))</f>
        <v>900000</v>
      </c>
      <c r="G522" s="47">
        <f>IF(ISNA(VLOOKUP(Журналисты!$B522,'14'!$B$2:$C$400,2,0))=TRUE,0,VLOOKUP(Журналисты!$B522,'14'!$B$2:$C$400,2,0))</f>
        <v>0</v>
      </c>
      <c r="H522" s="47">
        <f>IF(ISNA(VLOOKUP(Журналисты!$B522,'15'!$B$2:$C$400,2,0))=TRUE,0,VLOOKUP(Журналисты!$B522,'15'!$B$2:$C$400,2,0))</f>
        <v>0</v>
      </c>
      <c r="I522" s="37">
        <f t="shared" si="30"/>
        <v>900000</v>
      </c>
      <c r="K522" s="39">
        <f t="shared" si="31"/>
        <v>1</v>
      </c>
      <c r="M522" s="38" t="str">
        <f t="shared" si="32"/>
        <v>crAck</v>
      </c>
    </row>
    <row r="523" spans="1:13" ht="15">
      <c r="A523" s="46">
        <f>COUNTIFS(B$3:B$1130,B523)</f>
        <v>1</v>
      </c>
      <c r="B523" s="33" t="s">
        <v>700</v>
      </c>
      <c r="C523" s="47">
        <f>IF(ISNA(VLOOKUP(Журналисты!$B523,'10'!$B$2:$C$400,2,0))=TRUE,0,VLOOKUP(Журналисты!$B523,'10'!$B$2:$C$400,2,0))</f>
        <v>0</v>
      </c>
      <c r="D523" s="47">
        <f>IF(ISNA(VLOOKUP(Журналисты!$B523,'11'!$B$2:$C$400,2,0))=TRUE,0,VLOOKUP(Журналисты!$B523,'11'!$B$2:$C$400,2,0))</f>
        <v>0</v>
      </c>
      <c r="E523" s="47">
        <f>IF(ISNA(VLOOKUP(Журналисты!$B523,'12'!$B$2:$C$400,2,0))=TRUE,0,VLOOKUP(Журналисты!$B523,'12'!$B$2:$C$400,2,0))</f>
        <v>0</v>
      </c>
      <c r="F523" s="47">
        <f>IF(ISNA(VLOOKUP(Журналисты!$B523,'13'!$B$2:$C$400,2,0))=TRUE,0,VLOOKUP(Журналисты!$B523,'13'!$B$2:$C$400,2,0))</f>
        <v>700000</v>
      </c>
      <c r="G523" s="47">
        <f>IF(ISNA(VLOOKUP(Журналисты!$B523,'14'!$B$2:$C$400,2,0))=TRUE,0,VLOOKUP(Журналисты!$B523,'14'!$B$2:$C$400,2,0))</f>
        <v>0</v>
      </c>
      <c r="H523" s="47">
        <f>IF(ISNA(VLOOKUP(Журналисты!$B523,'15'!$B$2:$C$400,2,0))=TRUE,0,VLOOKUP(Журналисты!$B523,'15'!$B$2:$C$400,2,0))</f>
        <v>0</v>
      </c>
      <c r="I523" s="37">
        <f t="shared" si="30"/>
        <v>700000</v>
      </c>
      <c r="K523" s="39">
        <f t="shared" si="31"/>
        <v>1</v>
      </c>
      <c r="M523" s="38" t="str">
        <f t="shared" si="32"/>
        <v>JackAL_spb</v>
      </c>
    </row>
    <row r="524" spans="1:13" ht="15">
      <c r="A524" s="46">
        <f>COUNTIFS(B$3:B$1130,B524)</f>
        <v>1</v>
      </c>
      <c r="B524" s="33" t="s">
        <v>701</v>
      </c>
      <c r="C524" s="47">
        <f>IF(ISNA(VLOOKUP(Журналисты!$B524,'10'!$B$2:$C$400,2,0))=TRUE,0,VLOOKUP(Журналисты!$B524,'10'!$B$2:$C$400,2,0))</f>
        <v>0</v>
      </c>
      <c r="D524" s="47">
        <f>IF(ISNA(VLOOKUP(Журналисты!$B524,'11'!$B$2:$C$400,2,0))=TRUE,0,VLOOKUP(Журналисты!$B524,'11'!$B$2:$C$400,2,0))</f>
        <v>0</v>
      </c>
      <c r="E524" s="47">
        <f>IF(ISNA(VLOOKUP(Журналисты!$B524,'12'!$B$2:$C$400,2,0))=TRUE,0,VLOOKUP(Журналисты!$B524,'12'!$B$2:$C$400,2,0))</f>
        <v>0</v>
      </c>
      <c r="F524" s="47">
        <f>IF(ISNA(VLOOKUP(Журналисты!$B524,'13'!$B$2:$C$400,2,0))=TRUE,0,VLOOKUP(Журналисты!$B524,'13'!$B$2:$C$400,2,0))</f>
        <v>700000</v>
      </c>
      <c r="G524" s="47">
        <f>IF(ISNA(VLOOKUP(Журналисты!$B524,'14'!$B$2:$C$400,2,0))=TRUE,0,VLOOKUP(Журналисты!$B524,'14'!$B$2:$C$400,2,0))</f>
        <v>0</v>
      </c>
      <c r="H524" s="47">
        <f>IF(ISNA(VLOOKUP(Журналисты!$B524,'15'!$B$2:$C$400,2,0))=TRUE,0,VLOOKUP(Журналисты!$B524,'15'!$B$2:$C$400,2,0))</f>
        <v>0</v>
      </c>
      <c r="I524" s="37">
        <f t="shared" si="30"/>
        <v>700000</v>
      </c>
      <c r="K524" s="39">
        <f t="shared" si="31"/>
        <v>1</v>
      </c>
      <c r="M524" s="38" t="str">
        <f t="shared" si="32"/>
        <v>akm_nn</v>
      </c>
    </row>
    <row r="525" spans="1:13" ht="15">
      <c r="A525" s="46">
        <f>COUNTIFS(B$3:B$1130,B525)</f>
        <v>1</v>
      </c>
      <c r="B525" s="33" t="s">
        <v>702</v>
      </c>
      <c r="C525" s="47">
        <f>IF(ISNA(VLOOKUP(Журналисты!$B525,'10'!$B$2:$C$400,2,0))=TRUE,0,VLOOKUP(Журналисты!$B525,'10'!$B$2:$C$400,2,0))</f>
        <v>0</v>
      </c>
      <c r="D525" s="47">
        <f>IF(ISNA(VLOOKUP(Журналисты!$B525,'11'!$B$2:$C$400,2,0))=TRUE,0,VLOOKUP(Журналисты!$B525,'11'!$B$2:$C$400,2,0))</f>
        <v>0</v>
      </c>
      <c r="E525" s="47">
        <f>IF(ISNA(VLOOKUP(Журналисты!$B525,'12'!$B$2:$C$400,2,0))=TRUE,0,VLOOKUP(Журналисты!$B525,'12'!$B$2:$C$400,2,0))</f>
        <v>0</v>
      </c>
      <c r="F525" s="47">
        <f>IF(ISNA(VLOOKUP(Журналисты!$B525,'13'!$B$2:$C$400,2,0))=TRUE,0,VLOOKUP(Журналисты!$B525,'13'!$B$2:$C$400,2,0))</f>
        <v>700000</v>
      </c>
      <c r="G525" s="47">
        <f>IF(ISNA(VLOOKUP(Журналисты!$B525,'14'!$B$2:$C$400,2,0))=TRUE,0,VLOOKUP(Журналисты!$B525,'14'!$B$2:$C$400,2,0))</f>
        <v>0</v>
      </c>
      <c r="H525" s="47">
        <f>IF(ISNA(VLOOKUP(Журналисты!$B525,'15'!$B$2:$C$400,2,0))=TRUE,0,VLOOKUP(Журналисты!$B525,'15'!$B$2:$C$400,2,0))</f>
        <v>0</v>
      </c>
      <c r="I525" s="37">
        <f t="shared" si="30"/>
        <v>700000</v>
      </c>
      <c r="K525" s="39">
        <f t="shared" si="31"/>
        <v>1</v>
      </c>
      <c r="M525" s="38" t="str">
        <f t="shared" si="32"/>
        <v>Grenadir</v>
      </c>
    </row>
    <row r="526" spans="1:13" ht="15">
      <c r="A526" s="46">
        <f>COUNTIFS(B$3:B$1130,B526)</f>
        <v>1</v>
      </c>
      <c r="B526" s="33" t="s">
        <v>703</v>
      </c>
      <c r="C526" s="47">
        <f>IF(ISNA(VLOOKUP(Журналисты!$B526,'10'!$B$2:$C$400,2,0))=TRUE,0,VLOOKUP(Журналисты!$B526,'10'!$B$2:$C$400,2,0))</f>
        <v>0</v>
      </c>
      <c r="D526" s="47">
        <f>IF(ISNA(VLOOKUP(Журналисты!$B526,'11'!$B$2:$C$400,2,0))=TRUE,0,VLOOKUP(Журналисты!$B526,'11'!$B$2:$C$400,2,0))</f>
        <v>0</v>
      </c>
      <c r="E526" s="47">
        <f>IF(ISNA(VLOOKUP(Журналисты!$B526,'12'!$B$2:$C$400,2,0))=TRUE,0,VLOOKUP(Журналисты!$B526,'12'!$B$2:$C$400,2,0))</f>
        <v>0</v>
      </c>
      <c r="F526" s="47">
        <f>IF(ISNA(VLOOKUP(Журналисты!$B526,'13'!$B$2:$C$400,2,0))=TRUE,0,VLOOKUP(Журналисты!$B526,'13'!$B$2:$C$400,2,0))</f>
        <v>700000</v>
      </c>
      <c r="G526" s="47">
        <f>IF(ISNA(VLOOKUP(Журналисты!$B526,'14'!$B$2:$C$400,2,0))=TRUE,0,VLOOKUP(Журналисты!$B526,'14'!$B$2:$C$400,2,0))</f>
        <v>0</v>
      </c>
      <c r="H526" s="47">
        <f>IF(ISNA(VLOOKUP(Журналисты!$B526,'15'!$B$2:$C$400,2,0))=TRUE,0,VLOOKUP(Журналисты!$B526,'15'!$B$2:$C$400,2,0))</f>
        <v>0</v>
      </c>
      <c r="I526" s="37">
        <f t="shared" si="30"/>
        <v>700000</v>
      </c>
      <c r="K526" s="39">
        <f t="shared" si="31"/>
        <v>1</v>
      </c>
      <c r="M526" s="38" t="str">
        <f t="shared" si="32"/>
        <v>Macks</v>
      </c>
    </row>
    <row r="527" spans="1:13" ht="15">
      <c r="A527" s="46">
        <f>COUNTIFS(B$3:B$1130,B527)</f>
        <v>1</v>
      </c>
      <c r="B527" s="33" t="s">
        <v>704</v>
      </c>
      <c r="C527" s="47">
        <f>IF(ISNA(VLOOKUP(Журналисты!$B527,'10'!$B$2:$C$400,2,0))=TRUE,0,VLOOKUP(Журналисты!$B527,'10'!$B$2:$C$400,2,0))</f>
        <v>0</v>
      </c>
      <c r="D527" s="47">
        <f>IF(ISNA(VLOOKUP(Журналисты!$B527,'11'!$B$2:$C$400,2,0))=TRUE,0,VLOOKUP(Журналисты!$B527,'11'!$B$2:$C$400,2,0))</f>
        <v>0</v>
      </c>
      <c r="E527" s="47">
        <f>IF(ISNA(VLOOKUP(Журналисты!$B527,'12'!$B$2:$C$400,2,0))=TRUE,0,VLOOKUP(Журналисты!$B527,'12'!$B$2:$C$400,2,0))</f>
        <v>0</v>
      </c>
      <c r="F527" s="47">
        <f>IF(ISNA(VLOOKUP(Журналисты!$B527,'13'!$B$2:$C$400,2,0))=TRUE,0,VLOOKUP(Журналисты!$B527,'13'!$B$2:$C$400,2,0))</f>
        <v>700000</v>
      </c>
      <c r="G527" s="47">
        <f>IF(ISNA(VLOOKUP(Журналисты!$B527,'14'!$B$2:$C$400,2,0))=TRUE,0,VLOOKUP(Журналисты!$B527,'14'!$B$2:$C$400,2,0))</f>
        <v>0</v>
      </c>
      <c r="H527" s="47">
        <f>IF(ISNA(VLOOKUP(Журналисты!$B527,'15'!$B$2:$C$400,2,0))=TRUE,0,VLOOKUP(Журналисты!$B527,'15'!$B$2:$C$400,2,0))</f>
        <v>0</v>
      </c>
      <c r="I527" s="37">
        <f t="shared" si="30"/>
        <v>700000</v>
      </c>
      <c r="K527" s="39">
        <f t="shared" si="31"/>
        <v>1</v>
      </c>
      <c r="M527" s="38" t="str">
        <f t="shared" si="32"/>
        <v>Фотограф</v>
      </c>
    </row>
    <row r="528" spans="1:13" ht="15">
      <c r="A528" s="46">
        <f>COUNTIFS(B$3:B$1130,B528)</f>
        <v>1</v>
      </c>
      <c r="B528" s="33" t="s">
        <v>705</v>
      </c>
      <c r="C528" s="47">
        <f>IF(ISNA(VLOOKUP(Журналисты!$B528,'10'!$B$2:$C$400,2,0))=TRUE,0,VLOOKUP(Журналисты!$B528,'10'!$B$2:$C$400,2,0))</f>
        <v>0</v>
      </c>
      <c r="D528" s="47">
        <f>IF(ISNA(VLOOKUP(Журналисты!$B528,'11'!$B$2:$C$400,2,0))=TRUE,0,VLOOKUP(Журналисты!$B528,'11'!$B$2:$C$400,2,0))</f>
        <v>0</v>
      </c>
      <c r="E528" s="47">
        <f>IF(ISNA(VLOOKUP(Журналисты!$B528,'12'!$B$2:$C$400,2,0))=TRUE,0,VLOOKUP(Журналисты!$B528,'12'!$B$2:$C$400,2,0))</f>
        <v>0</v>
      </c>
      <c r="F528" s="47">
        <f>IF(ISNA(VLOOKUP(Журналисты!$B528,'13'!$B$2:$C$400,2,0))=TRUE,0,VLOOKUP(Журналисты!$B528,'13'!$B$2:$C$400,2,0))</f>
        <v>700000</v>
      </c>
      <c r="G528" s="47">
        <f>IF(ISNA(VLOOKUP(Журналисты!$B528,'14'!$B$2:$C$400,2,0))=TRUE,0,VLOOKUP(Журналисты!$B528,'14'!$B$2:$C$400,2,0))</f>
        <v>0</v>
      </c>
      <c r="H528" s="47">
        <f>IF(ISNA(VLOOKUP(Журналисты!$B528,'15'!$B$2:$C$400,2,0))=TRUE,0,VLOOKUP(Журналисты!$B528,'15'!$B$2:$C$400,2,0))</f>
        <v>0</v>
      </c>
      <c r="I528" s="37">
        <f t="shared" si="30"/>
        <v>700000</v>
      </c>
      <c r="K528" s="39">
        <f t="shared" si="31"/>
        <v>1</v>
      </c>
      <c r="M528" s="38" t="str">
        <f t="shared" si="32"/>
        <v>DJ_MIX</v>
      </c>
    </row>
    <row r="529" spans="1:13" ht="15">
      <c r="A529" s="46">
        <f>COUNTIFS(B$3:B$1130,B529)</f>
        <v>1</v>
      </c>
      <c r="B529" s="32" t="s">
        <v>343</v>
      </c>
      <c r="C529" s="47">
        <f>IF(ISNA(VLOOKUP(Журналисты!$B529,'10'!$B$2:$C$400,2,0))=TRUE,0,VLOOKUP(Журналисты!$B529,'10'!$B$2:$C$400,2,0))</f>
        <v>48300000</v>
      </c>
      <c r="D529" s="47">
        <f>IF(ISNA(VLOOKUP(Журналисты!$B529,'11'!$B$2:$C$400,2,0))=TRUE,0,VLOOKUP(Журналисты!$B529,'11'!$B$2:$C$400,2,0))</f>
        <v>48500000</v>
      </c>
      <c r="E529" s="47">
        <f>IF(ISNA(VLOOKUP(Журналисты!$B529,'12'!$B$2:$C$400,2,0))=TRUE,0,VLOOKUP(Журналисты!$B529,'12'!$B$2:$C$400,2,0))</f>
        <v>64600000</v>
      </c>
      <c r="F529" s="47">
        <f>IF(ISNA(VLOOKUP(Журналисты!$B529,'13'!$B$2:$C$400,2,0))=TRUE,0,VLOOKUP(Журналисты!$B529,'13'!$B$2:$C$400,2,0))</f>
        <v>0</v>
      </c>
      <c r="G529" s="47">
        <f>IF(ISNA(VLOOKUP(Журналисты!$B529,'14'!$B$2:$C$400,2,0))=TRUE,0,VLOOKUP(Журналисты!$B529,'14'!$B$2:$C$400,2,0))</f>
        <v>0</v>
      </c>
      <c r="H529" s="47">
        <f>IF(ISNA(VLOOKUP(Журналисты!$B529,'15'!$B$2:$C$400,2,0))=TRUE,0,VLOOKUP(Журналисты!$B529,'15'!$B$2:$C$400,2,0))</f>
        <v>0</v>
      </c>
      <c r="I529" s="37">
        <f t="shared" si="30"/>
        <v>161400000</v>
      </c>
      <c r="K529" s="39">
        <f t="shared" si="31"/>
        <v>3</v>
      </c>
      <c r="M529" s="38" t="str">
        <f t="shared" si="32"/>
        <v>BaltikaFC</v>
      </c>
    </row>
    <row r="530" spans="1:13" ht="15">
      <c r="A530" s="46">
        <f>COUNTIFS(B$3:B$1130,B530)</f>
        <v>1</v>
      </c>
      <c r="B530" s="32" t="s">
        <v>344</v>
      </c>
      <c r="C530" s="47">
        <f>IF(ISNA(VLOOKUP(Журналисты!$B530,'10'!$B$2:$C$400,2,0))=TRUE,0,VLOOKUP(Журналисты!$B530,'10'!$B$2:$C$400,2,0))</f>
        <v>0</v>
      </c>
      <c r="D530" s="47">
        <f>IF(ISNA(VLOOKUP(Журналисты!$B530,'11'!$B$2:$C$400,2,0))=TRUE,0,VLOOKUP(Журналисты!$B530,'11'!$B$2:$C$400,2,0))</f>
        <v>0</v>
      </c>
      <c r="E530" s="47">
        <f>IF(ISNA(VLOOKUP(Журналисты!$B530,'12'!$B$2:$C$400,2,0))=TRUE,0,VLOOKUP(Журналисты!$B530,'12'!$B$2:$C$400,2,0))</f>
        <v>64100000</v>
      </c>
      <c r="F530" s="47">
        <f>IF(ISNA(VLOOKUP(Журналисты!$B530,'13'!$B$2:$C$400,2,0))=TRUE,0,VLOOKUP(Журналисты!$B530,'13'!$B$2:$C$400,2,0))</f>
        <v>0</v>
      </c>
      <c r="G530" s="47">
        <f>IF(ISNA(VLOOKUP(Журналисты!$B530,'14'!$B$2:$C$400,2,0))=TRUE,0,VLOOKUP(Журналисты!$B530,'14'!$B$2:$C$400,2,0))</f>
        <v>0</v>
      </c>
      <c r="H530" s="47">
        <f>IF(ISNA(VLOOKUP(Журналисты!$B530,'15'!$B$2:$C$400,2,0))=TRUE,0,VLOOKUP(Журналисты!$B530,'15'!$B$2:$C$400,2,0))</f>
        <v>0</v>
      </c>
      <c r="I530" s="37">
        <f t="shared" si="30"/>
        <v>64100000</v>
      </c>
      <c r="K530" s="39">
        <f t="shared" si="31"/>
        <v>1</v>
      </c>
      <c r="M530" s="38" t="str">
        <f t="shared" si="32"/>
        <v>Esco</v>
      </c>
    </row>
    <row r="531" spans="1:13" ht="15">
      <c r="A531" s="46">
        <f>COUNTIFS(B$3:B$1130,B531)</f>
        <v>1</v>
      </c>
      <c r="B531" s="32" t="s">
        <v>350</v>
      </c>
      <c r="C531" s="47">
        <f>IF(ISNA(VLOOKUP(Журналисты!$B531,'10'!$B$2:$C$400,2,0))=TRUE,0,VLOOKUP(Журналисты!$B531,'10'!$B$2:$C$400,2,0))</f>
        <v>0</v>
      </c>
      <c r="D531" s="47">
        <f>IF(ISNA(VLOOKUP(Журналисты!$B531,'11'!$B$2:$C$400,2,0))=TRUE,0,VLOOKUP(Журналисты!$B531,'11'!$B$2:$C$400,2,0))</f>
        <v>0</v>
      </c>
      <c r="E531" s="47">
        <f>IF(ISNA(VLOOKUP(Журналисты!$B531,'12'!$B$2:$C$400,2,0))=TRUE,0,VLOOKUP(Журналисты!$B531,'12'!$B$2:$C$400,2,0))</f>
        <v>54900000</v>
      </c>
      <c r="F531" s="47">
        <f>IF(ISNA(VLOOKUP(Журналисты!$B531,'13'!$B$2:$C$400,2,0))=TRUE,0,VLOOKUP(Журналисты!$B531,'13'!$B$2:$C$400,2,0))</f>
        <v>0</v>
      </c>
      <c r="G531" s="47">
        <f>IF(ISNA(VLOOKUP(Журналисты!$B531,'14'!$B$2:$C$400,2,0))=TRUE,0,VLOOKUP(Журналисты!$B531,'14'!$B$2:$C$400,2,0))</f>
        <v>0</v>
      </c>
      <c r="H531" s="47">
        <f>IF(ISNA(VLOOKUP(Журналисты!$B531,'15'!$B$2:$C$400,2,0))=TRUE,0,VLOOKUP(Журналисты!$B531,'15'!$B$2:$C$400,2,0))</f>
        <v>0</v>
      </c>
      <c r="I531" s="37">
        <f aca="true" t="shared" si="33" ref="I531:I551">SUM(C531:H531)</f>
        <v>54900000</v>
      </c>
      <c r="K531" s="39">
        <f t="shared" si="31"/>
        <v>1</v>
      </c>
      <c r="M531" s="38" t="str">
        <f t="shared" si="32"/>
        <v>Эрнан Креспо</v>
      </c>
    </row>
    <row r="532" spans="1:13" ht="15">
      <c r="A532" s="46">
        <f>COUNTIFS(B$3:B$1130,B532)</f>
        <v>1</v>
      </c>
      <c r="B532" s="32" t="s">
        <v>354</v>
      </c>
      <c r="C532" s="47">
        <f>IF(ISNA(VLOOKUP(Журналисты!$B532,'10'!$B$2:$C$400,2,0))=TRUE,0,VLOOKUP(Журналисты!$B532,'10'!$B$2:$C$400,2,0))</f>
        <v>0</v>
      </c>
      <c r="D532" s="47">
        <f>IF(ISNA(VLOOKUP(Журналисты!$B532,'11'!$B$2:$C$400,2,0))=TRUE,0,VLOOKUP(Журналисты!$B532,'11'!$B$2:$C$400,2,0))</f>
        <v>0</v>
      </c>
      <c r="E532" s="47">
        <f>IF(ISNA(VLOOKUP(Журналисты!$B532,'12'!$B$2:$C$400,2,0))=TRUE,0,VLOOKUP(Журналисты!$B532,'12'!$B$2:$C$400,2,0))</f>
        <v>50800000</v>
      </c>
      <c r="F532" s="47">
        <f>IF(ISNA(VLOOKUP(Журналисты!$B532,'13'!$B$2:$C$400,2,0))=TRUE,0,VLOOKUP(Журналисты!$B532,'13'!$B$2:$C$400,2,0))</f>
        <v>0</v>
      </c>
      <c r="G532" s="47">
        <f>IF(ISNA(VLOOKUP(Журналисты!$B532,'14'!$B$2:$C$400,2,0))=TRUE,0,VLOOKUP(Журналисты!$B532,'14'!$B$2:$C$400,2,0))</f>
        <v>0</v>
      </c>
      <c r="H532" s="47">
        <f>IF(ISNA(VLOOKUP(Журналисты!$B532,'15'!$B$2:$C$400,2,0))=TRUE,0,VLOOKUP(Журналисты!$B532,'15'!$B$2:$C$400,2,0))</f>
        <v>0</v>
      </c>
      <c r="I532" s="37">
        <f t="shared" si="33"/>
        <v>50800000</v>
      </c>
      <c r="K532" s="39">
        <f t="shared" si="31"/>
        <v>1</v>
      </c>
      <c r="M532" s="38" t="str">
        <f t="shared" si="32"/>
        <v>ДмитрийС</v>
      </c>
    </row>
    <row r="533" spans="1:13" ht="15">
      <c r="A533" s="46">
        <f>COUNTIFS(B$3:B$1130,B533)</f>
        <v>1</v>
      </c>
      <c r="B533" s="32" t="s">
        <v>357</v>
      </c>
      <c r="C533" s="47">
        <f>IF(ISNA(VLOOKUP(Журналисты!$B533,'10'!$B$2:$C$400,2,0))=TRUE,0,VLOOKUP(Журналисты!$B533,'10'!$B$2:$C$400,2,0))</f>
        <v>0</v>
      </c>
      <c r="D533" s="47">
        <f>IF(ISNA(VLOOKUP(Журналисты!$B533,'11'!$B$2:$C$400,2,0))=TRUE,0,VLOOKUP(Журналисты!$B533,'11'!$B$2:$C$400,2,0))</f>
        <v>0</v>
      </c>
      <c r="E533" s="47">
        <f>IF(ISNA(VLOOKUP(Журналисты!$B533,'12'!$B$2:$C$400,2,0))=TRUE,0,VLOOKUP(Журналисты!$B533,'12'!$B$2:$C$400,2,0))</f>
        <v>46800000</v>
      </c>
      <c r="F533" s="47">
        <f>IF(ISNA(VLOOKUP(Журналисты!$B533,'13'!$B$2:$C$400,2,0))=TRUE,0,VLOOKUP(Журналисты!$B533,'13'!$B$2:$C$400,2,0))</f>
        <v>0</v>
      </c>
      <c r="G533" s="47">
        <f>IF(ISNA(VLOOKUP(Журналисты!$B533,'14'!$B$2:$C$400,2,0))=TRUE,0,VLOOKUP(Журналисты!$B533,'14'!$B$2:$C$400,2,0))</f>
        <v>0</v>
      </c>
      <c r="H533" s="47">
        <f>IF(ISNA(VLOOKUP(Журналисты!$B533,'15'!$B$2:$C$400,2,0))=TRUE,0,VLOOKUP(Журналисты!$B533,'15'!$B$2:$C$400,2,0))</f>
        <v>0</v>
      </c>
      <c r="I533" s="37">
        <f t="shared" si="33"/>
        <v>46800000</v>
      </c>
      <c r="K533" s="39">
        <f t="shared" si="31"/>
        <v>1</v>
      </c>
      <c r="M533" s="38" t="str">
        <f t="shared" si="32"/>
        <v>Serhio_Gariges</v>
      </c>
    </row>
    <row r="534" spans="1:13" ht="15">
      <c r="A534" s="46">
        <f>COUNTIFS(B$3:B$1130,B534)</f>
        <v>1</v>
      </c>
      <c r="B534" s="32" t="s">
        <v>359</v>
      </c>
      <c r="C534" s="47">
        <f>IF(ISNA(VLOOKUP(Журналисты!$B534,'10'!$B$2:$C$400,2,0))=TRUE,0,VLOOKUP(Журналисты!$B534,'10'!$B$2:$C$400,2,0))</f>
        <v>0</v>
      </c>
      <c r="D534" s="47">
        <f>IF(ISNA(VLOOKUP(Журналисты!$B534,'11'!$B$2:$C$400,2,0))=TRUE,0,VLOOKUP(Журналисты!$B534,'11'!$B$2:$C$400,2,0))</f>
        <v>0</v>
      </c>
      <c r="E534" s="47">
        <f>IF(ISNA(VLOOKUP(Журналисты!$B534,'12'!$B$2:$C$400,2,0))=TRUE,0,VLOOKUP(Журналисты!$B534,'12'!$B$2:$C$400,2,0))</f>
        <v>46300000</v>
      </c>
      <c r="F534" s="47">
        <f>IF(ISNA(VLOOKUP(Журналисты!$B534,'13'!$B$2:$C$400,2,0))=TRUE,0,VLOOKUP(Журналисты!$B534,'13'!$B$2:$C$400,2,0))</f>
        <v>0</v>
      </c>
      <c r="G534" s="47">
        <f>IF(ISNA(VLOOKUP(Журналисты!$B534,'14'!$B$2:$C$400,2,0))=TRUE,0,VLOOKUP(Журналисты!$B534,'14'!$B$2:$C$400,2,0))</f>
        <v>0</v>
      </c>
      <c r="H534" s="47">
        <f>IF(ISNA(VLOOKUP(Журналисты!$B534,'15'!$B$2:$C$400,2,0))=TRUE,0,VLOOKUP(Журналисты!$B534,'15'!$B$2:$C$400,2,0))</f>
        <v>0</v>
      </c>
      <c r="I534" s="37">
        <f t="shared" si="33"/>
        <v>46300000</v>
      </c>
      <c r="K534" s="39">
        <f t="shared" si="31"/>
        <v>1</v>
      </c>
      <c r="M534" s="38" t="str">
        <f t="shared" si="32"/>
        <v>Юля Тялина</v>
      </c>
    </row>
    <row r="535" spans="1:13" ht="15">
      <c r="A535" s="46">
        <f>COUNTIFS(B$3:B$1130,B535)</f>
        <v>1</v>
      </c>
      <c r="B535" s="32" t="s">
        <v>361</v>
      </c>
      <c r="C535" s="47">
        <f>IF(ISNA(VLOOKUP(Журналисты!$B535,'10'!$B$2:$C$400,2,0))=TRUE,0,VLOOKUP(Журналисты!$B535,'10'!$B$2:$C$400,2,0))</f>
        <v>0</v>
      </c>
      <c r="D535" s="47">
        <f>IF(ISNA(VLOOKUP(Журналисты!$B535,'11'!$B$2:$C$400,2,0))=TRUE,0,VLOOKUP(Журналисты!$B535,'11'!$B$2:$C$400,2,0))</f>
        <v>0</v>
      </c>
      <c r="E535" s="47">
        <f>IF(ISNA(VLOOKUP(Журналисты!$B535,'12'!$B$2:$C$400,2,0))=TRUE,0,VLOOKUP(Журналисты!$B535,'12'!$B$2:$C$400,2,0))</f>
        <v>44300000</v>
      </c>
      <c r="F535" s="47">
        <f>IF(ISNA(VLOOKUP(Журналисты!$B535,'13'!$B$2:$C$400,2,0))=TRUE,0,VLOOKUP(Журналисты!$B535,'13'!$B$2:$C$400,2,0))</f>
        <v>0</v>
      </c>
      <c r="G535" s="47">
        <f>IF(ISNA(VLOOKUP(Журналисты!$B535,'14'!$B$2:$C$400,2,0))=TRUE,0,VLOOKUP(Журналисты!$B535,'14'!$B$2:$C$400,2,0))</f>
        <v>0</v>
      </c>
      <c r="H535" s="47">
        <f>IF(ISNA(VLOOKUP(Журналисты!$B535,'15'!$B$2:$C$400,2,0))=TRUE,0,VLOOKUP(Журналисты!$B535,'15'!$B$2:$C$400,2,0))</f>
        <v>0</v>
      </c>
      <c r="I535" s="37">
        <f t="shared" si="33"/>
        <v>44300000</v>
      </c>
      <c r="K535" s="39">
        <f t="shared" si="31"/>
        <v>1</v>
      </c>
      <c r="M535" s="38" t="str">
        <f t="shared" si="32"/>
        <v>V0r0n</v>
      </c>
    </row>
    <row r="536" spans="1:13" ht="15">
      <c r="A536" s="46">
        <f>COUNTIFS(B$3:B$1130,B536)</f>
        <v>1</v>
      </c>
      <c r="B536" s="32" t="s">
        <v>176</v>
      </c>
      <c r="C536" s="47">
        <f>IF(ISNA(VLOOKUP(Журналисты!$B536,'10'!$B$2:$C$400,2,0))=TRUE,0,VLOOKUP(Журналисты!$B536,'10'!$B$2:$C$400,2,0))</f>
        <v>10000000</v>
      </c>
      <c r="D536" s="47">
        <f>IF(ISNA(VLOOKUP(Журналисты!$B536,'11'!$B$2:$C$400,2,0))=TRUE,0,VLOOKUP(Журналисты!$B536,'11'!$B$2:$C$400,2,0))</f>
        <v>10000000</v>
      </c>
      <c r="E536" s="47">
        <f>IF(ISNA(VLOOKUP(Журналисты!$B536,'12'!$B$2:$C$400,2,0))=TRUE,0,VLOOKUP(Журналисты!$B536,'12'!$B$2:$C$400,2,0))</f>
        <v>44300000</v>
      </c>
      <c r="F536" s="47">
        <f>IF(ISNA(VLOOKUP(Журналисты!$B536,'13'!$B$2:$C$400,2,0))=TRUE,0,VLOOKUP(Журналисты!$B536,'13'!$B$2:$C$400,2,0))</f>
        <v>0</v>
      </c>
      <c r="G536" s="47">
        <f>IF(ISNA(VLOOKUP(Журналисты!$B536,'14'!$B$2:$C$400,2,0))=TRUE,0,VLOOKUP(Журналисты!$B536,'14'!$B$2:$C$400,2,0))</f>
        <v>0</v>
      </c>
      <c r="H536" s="47">
        <f>IF(ISNA(VLOOKUP(Журналисты!$B536,'15'!$B$2:$C$400,2,0))=TRUE,0,VLOOKUP(Журналисты!$B536,'15'!$B$2:$C$400,2,0))</f>
        <v>0</v>
      </c>
      <c r="I536" s="37">
        <f t="shared" si="33"/>
        <v>64300000</v>
      </c>
      <c r="K536" s="39">
        <f t="shared" si="31"/>
        <v>3</v>
      </c>
      <c r="M536" s="38" t="str">
        <f t="shared" si="32"/>
        <v>Главред</v>
      </c>
    </row>
    <row r="537" spans="1:13" ht="26.25">
      <c r="A537" s="46">
        <f>COUNTIFS(B$3:B$1130,B537)</f>
        <v>1</v>
      </c>
      <c r="B537" s="32" t="s">
        <v>201</v>
      </c>
      <c r="C537" s="47">
        <f>IF(ISNA(VLOOKUP(Журналисты!$B537,'10'!$B$2:$C$400,2,0))=TRUE,0,VLOOKUP(Журналисты!$B537,'10'!$B$2:$C$400,2,0))</f>
        <v>7300000</v>
      </c>
      <c r="D537" s="47">
        <f>IF(ISNA(VLOOKUP(Журналисты!$B537,'11'!$B$2:$C$400,2,0))=TRUE,0,VLOOKUP(Журналисты!$B537,'11'!$B$2:$C$400,2,0))</f>
        <v>8200000</v>
      </c>
      <c r="E537" s="47">
        <f>IF(ISNA(VLOOKUP(Журналисты!$B537,'12'!$B$2:$C$400,2,0))=TRUE,0,VLOOKUP(Журналисты!$B537,'12'!$B$2:$C$400,2,0))</f>
        <v>43800000</v>
      </c>
      <c r="F537" s="47">
        <f>IF(ISNA(VLOOKUP(Журналисты!$B537,'13'!$B$2:$C$400,2,0))=TRUE,0,VLOOKUP(Журналисты!$B537,'13'!$B$2:$C$400,2,0))</f>
        <v>0</v>
      </c>
      <c r="G537" s="47">
        <f>IF(ISNA(VLOOKUP(Журналисты!$B537,'14'!$B$2:$C$400,2,0))=TRUE,0,VLOOKUP(Журналисты!$B537,'14'!$B$2:$C$400,2,0))</f>
        <v>0</v>
      </c>
      <c r="H537" s="47">
        <f>IF(ISNA(VLOOKUP(Журналисты!$B537,'15'!$B$2:$C$400,2,0))=TRUE,0,VLOOKUP(Журналисты!$B537,'15'!$B$2:$C$400,2,0))</f>
        <v>0</v>
      </c>
      <c r="I537" s="37">
        <f t="shared" si="33"/>
        <v>59300000</v>
      </c>
      <c r="K537" s="39">
        <f t="shared" si="31"/>
        <v>3</v>
      </c>
      <c r="M537" s="38" t="str">
        <f t="shared" si="32"/>
        <v>Компутерный Паша</v>
      </c>
    </row>
    <row r="538" spans="1:13" ht="15">
      <c r="A538" s="46">
        <f>COUNTIFS(B$3:B$1130,B538)</f>
        <v>1</v>
      </c>
      <c r="B538" s="32" t="s">
        <v>367</v>
      </c>
      <c r="C538" s="47">
        <f>IF(ISNA(VLOOKUP(Журналисты!$B538,'10'!$B$2:$C$400,2,0))=TRUE,0,VLOOKUP(Журналисты!$B538,'10'!$B$2:$C$400,2,0))</f>
        <v>0</v>
      </c>
      <c r="D538" s="47">
        <f>IF(ISNA(VLOOKUP(Журналисты!$B538,'11'!$B$2:$C$400,2,0))=TRUE,0,VLOOKUP(Журналисты!$B538,'11'!$B$2:$C$400,2,0))</f>
        <v>0</v>
      </c>
      <c r="E538" s="47">
        <f>IF(ISNA(VLOOKUP(Журналисты!$B538,'12'!$B$2:$C$400,2,0))=TRUE,0,VLOOKUP(Журналисты!$B538,'12'!$B$2:$C$400,2,0))</f>
        <v>36000000</v>
      </c>
      <c r="F538" s="47">
        <f>IF(ISNA(VLOOKUP(Журналисты!$B538,'13'!$B$2:$C$400,2,0))=TRUE,0,VLOOKUP(Журналисты!$B538,'13'!$B$2:$C$400,2,0))</f>
        <v>0</v>
      </c>
      <c r="G538" s="47">
        <f>IF(ISNA(VLOOKUP(Журналисты!$B538,'14'!$B$2:$C$400,2,0))=TRUE,0,VLOOKUP(Журналисты!$B538,'14'!$B$2:$C$400,2,0))</f>
        <v>0</v>
      </c>
      <c r="H538" s="47">
        <f>IF(ISNA(VLOOKUP(Журналисты!$B538,'15'!$B$2:$C$400,2,0))=TRUE,0,VLOOKUP(Журналисты!$B538,'15'!$B$2:$C$400,2,0))</f>
        <v>0</v>
      </c>
      <c r="I538" s="37">
        <f t="shared" si="33"/>
        <v>36000000</v>
      </c>
      <c r="K538" s="39">
        <f t="shared" si="31"/>
        <v>1</v>
      </c>
      <c r="M538" s="38" t="str">
        <f t="shared" si="32"/>
        <v>DPS</v>
      </c>
    </row>
    <row r="539" spans="1:13" ht="15">
      <c r="A539" s="46">
        <f>COUNTIFS(B$3:B$1130,B539)</f>
        <v>1</v>
      </c>
      <c r="B539" s="32" t="s">
        <v>368</v>
      </c>
      <c r="C539" s="47">
        <f>IF(ISNA(VLOOKUP(Журналисты!$B539,'10'!$B$2:$C$400,2,0))=TRUE,0,VLOOKUP(Журналисты!$B539,'10'!$B$2:$C$400,2,0))</f>
        <v>0</v>
      </c>
      <c r="D539" s="47">
        <f>IF(ISNA(VLOOKUP(Журналисты!$B539,'11'!$B$2:$C$400,2,0))=TRUE,0,VLOOKUP(Журналисты!$B539,'11'!$B$2:$C$400,2,0))</f>
        <v>0</v>
      </c>
      <c r="E539" s="47">
        <f>IF(ISNA(VLOOKUP(Журналисты!$B539,'12'!$B$2:$C$400,2,0))=TRUE,0,VLOOKUP(Журналисты!$B539,'12'!$B$2:$C$400,2,0))</f>
        <v>35900000</v>
      </c>
      <c r="F539" s="47">
        <f>IF(ISNA(VLOOKUP(Журналисты!$B539,'13'!$B$2:$C$400,2,0))=TRUE,0,VLOOKUP(Журналисты!$B539,'13'!$B$2:$C$400,2,0))</f>
        <v>0</v>
      </c>
      <c r="G539" s="47">
        <f>IF(ISNA(VLOOKUP(Журналисты!$B539,'14'!$B$2:$C$400,2,0))=TRUE,0,VLOOKUP(Журналисты!$B539,'14'!$B$2:$C$400,2,0))</f>
        <v>0</v>
      </c>
      <c r="H539" s="47">
        <f>IF(ISNA(VLOOKUP(Журналисты!$B539,'15'!$B$2:$C$400,2,0))=TRUE,0,VLOOKUP(Журналисты!$B539,'15'!$B$2:$C$400,2,0))</f>
        <v>0</v>
      </c>
      <c r="I539" s="37">
        <f t="shared" si="33"/>
        <v>35900000</v>
      </c>
      <c r="K539" s="39">
        <f t="shared" si="31"/>
        <v>1</v>
      </c>
      <c r="M539" s="38" t="str">
        <f t="shared" si="32"/>
        <v>атлант</v>
      </c>
    </row>
    <row r="540" spans="1:13" ht="15">
      <c r="A540" s="46">
        <f>COUNTIFS(B$3:B$1130,B540)</f>
        <v>1</v>
      </c>
      <c r="B540" s="32" t="s">
        <v>369</v>
      </c>
      <c r="C540" s="47">
        <f>IF(ISNA(VLOOKUP(Журналисты!$B540,'10'!$B$2:$C$400,2,0))=TRUE,0,VLOOKUP(Журналисты!$B540,'10'!$B$2:$C$400,2,0))</f>
        <v>0</v>
      </c>
      <c r="D540" s="47">
        <f>IF(ISNA(VLOOKUP(Журналисты!$B540,'11'!$B$2:$C$400,2,0))=TRUE,0,VLOOKUP(Журналисты!$B540,'11'!$B$2:$C$400,2,0))</f>
        <v>0</v>
      </c>
      <c r="E540" s="47">
        <f>IF(ISNA(VLOOKUP(Журналисты!$B540,'12'!$B$2:$C$400,2,0))=TRUE,0,VLOOKUP(Журналисты!$B540,'12'!$B$2:$C$400,2,0))</f>
        <v>35600000</v>
      </c>
      <c r="F540" s="47">
        <f>IF(ISNA(VLOOKUP(Журналисты!$B540,'13'!$B$2:$C$400,2,0))=TRUE,0,VLOOKUP(Журналисты!$B540,'13'!$B$2:$C$400,2,0))</f>
        <v>0</v>
      </c>
      <c r="G540" s="47">
        <f>IF(ISNA(VLOOKUP(Журналисты!$B540,'14'!$B$2:$C$400,2,0))=TRUE,0,VLOOKUP(Журналисты!$B540,'14'!$B$2:$C$400,2,0))</f>
        <v>0</v>
      </c>
      <c r="H540" s="47">
        <f>IF(ISNA(VLOOKUP(Журналисты!$B540,'15'!$B$2:$C$400,2,0))=TRUE,0,VLOOKUP(Журналисты!$B540,'15'!$B$2:$C$400,2,0))</f>
        <v>0</v>
      </c>
      <c r="I540" s="37">
        <f t="shared" si="33"/>
        <v>35600000</v>
      </c>
      <c r="K540" s="39">
        <f t="shared" si="31"/>
        <v>1</v>
      </c>
      <c r="M540" s="38" t="str">
        <f t="shared" si="32"/>
        <v>Arxy</v>
      </c>
    </row>
    <row r="541" spans="1:13" ht="15">
      <c r="A541" s="46">
        <f>COUNTIFS(B$3:B$1130,B541)</f>
        <v>1</v>
      </c>
      <c r="B541" s="32" t="s">
        <v>16</v>
      </c>
      <c r="C541" s="47">
        <f>IF(ISNA(VLOOKUP(Журналисты!$B541,'10'!$B$2:$C$400,2,0))=TRUE,0,VLOOKUP(Журналисты!$B541,'10'!$B$2:$C$400,2,0))</f>
        <v>50000000</v>
      </c>
      <c r="D541" s="47">
        <f>IF(ISNA(VLOOKUP(Журналисты!$B541,'11'!$B$2:$C$400,2,0))=TRUE,0,VLOOKUP(Журналисты!$B541,'11'!$B$2:$C$400,2,0))</f>
        <v>50000000</v>
      </c>
      <c r="E541" s="47">
        <f>IF(ISNA(VLOOKUP(Журналисты!$B541,'12'!$B$2:$C$400,2,0))=TRUE,0,VLOOKUP(Журналисты!$B541,'12'!$B$2:$C$400,2,0))</f>
        <v>34400000</v>
      </c>
      <c r="F541" s="47">
        <f>IF(ISNA(VLOOKUP(Журналисты!$B541,'13'!$B$2:$C$400,2,0))=TRUE,0,VLOOKUP(Журналисты!$B541,'13'!$B$2:$C$400,2,0))</f>
        <v>0</v>
      </c>
      <c r="G541" s="47">
        <f>IF(ISNA(VLOOKUP(Журналисты!$B541,'14'!$B$2:$C$400,2,0))=TRUE,0,VLOOKUP(Журналисты!$B541,'14'!$B$2:$C$400,2,0))</f>
        <v>0</v>
      </c>
      <c r="H541" s="47">
        <f>IF(ISNA(VLOOKUP(Журналисты!$B541,'15'!$B$2:$C$400,2,0))=TRUE,0,VLOOKUP(Журналисты!$B541,'15'!$B$2:$C$400,2,0))</f>
        <v>0</v>
      </c>
      <c r="I541" s="37">
        <f t="shared" si="33"/>
        <v>134400000</v>
      </c>
      <c r="K541" s="39">
        <f t="shared" si="31"/>
        <v>3</v>
      </c>
      <c r="M541" s="38" t="str">
        <f t="shared" si="32"/>
        <v>virtal</v>
      </c>
    </row>
    <row r="542" spans="1:13" ht="15">
      <c r="A542" s="46">
        <f>COUNTIFS(B$3:B$1130,B542)</f>
        <v>1</v>
      </c>
      <c r="B542" s="32" t="s">
        <v>371</v>
      </c>
      <c r="C542" s="47">
        <f>IF(ISNA(VLOOKUP(Журналисты!$B542,'10'!$B$2:$C$400,2,0))=TRUE,0,VLOOKUP(Журналисты!$B542,'10'!$B$2:$C$400,2,0))</f>
        <v>0</v>
      </c>
      <c r="D542" s="47">
        <f>IF(ISNA(VLOOKUP(Журналисты!$B542,'11'!$B$2:$C$400,2,0))=TRUE,0,VLOOKUP(Журналисты!$B542,'11'!$B$2:$C$400,2,0))</f>
        <v>0</v>
      </c>
      <c r="E542" s="47">
        <f>IF(ISNA(VLOOKUP(Журналисты!$B542,'12'!$B$2:$C$400,2,0))=TRUE,0,VLOOKUP(Журналисты!$B542,'12'!$B$2:$C$400,2,0))</f>
        <v>31100000</v>
      </c>
      <c r="F542" s="47">
        <f>IF(ISNA(VLOOKUP(Журналисты!$B542,'13'!$B$2:$C$400,2,0))=TRUE,0,VLOOKUP(Журналисты!$B542,'13'!$B$2:$C$400,2,0))</f>
        <v>0</v>
      </c>
      <c r="G542" s="47">
        <f>IF(ISNA(VLOOKUP(Журналисты!$B542,'14'!$B$2:$C$400,2,0))=TRUE,0,VLOOKUP(Журналисты!$B542,'14'!$B$2:$C$400,2,0))</f>
        <v>0</v>
      </c>
      <c r="H542" s="47">
        <f>IF(ISNA(VLOOKUP(Журналисты!$B542,'15'!$B$2:$C$400,2,0))=TRUE,0,VLOOKUP(Журналисты!$B542,'15'!$B$2:$C$400,2,0))</f>
        <v>0</v>
      </c>
      <c r="I542" s="37">
        <f t="shared" si="33"/>
        <v>31100000</v>
      </c>
      <c r="K542" s="39">
        <f t="shared" si="31"/>
        <v>1</v>
      </c>
      <c r="M542" s="38" t="str">
        <f t="shared" si="32"/>
        <v>johnny16rus</v>
      </c>
    </row>
    <row r="543" spans="1:13" ht="15">
      <c r="A543" s="46">
        <f>COUNTIFS(B$3:B$1130,B543)</f>
        <v>1</v>
      </c>
      <c r="B543" s="32" t="s">
        <v>49</v>
      </c>
      <c r="C543" s="47">
        <f>IF(ISNA(VLOOKUP(Журналисты!$B543,'10'!$B$2:$C$400,2,0))=TRUE,0,VLOOKUP(Журналисты!$B543,'10'!$B$2:$C$400,2,0))</f>
        <v>40800000</v>
      </c>
      <c r="D543" s="47">
        <f>IF(ISNA(VLOOKUP(Журналисты!$B543,'11'!$B$2:$C$400,2,0))=TRUE,0,VLOOKUP(Журналисты!$B543,'11'!$B$2:$C$400,2,0))</f>
        <v>41100000</v>
      </c>
      <c r="E543" s="47">
        <f>IF(ISNA(VLOOKUP(Журналисты!$B543,'12'!$B$2:$C$400,2,0))=TRUE,0,VLOOKUP(Журналисты!$B543,'12'!$B$2:$C$400,2,0))</f>
        <v>30800000</v>
      </c>
      <c r="F543" s="47">
        <f>IF(ISNA(VLOOKUP(Журналисты!$B543,'13'!$B$2:$C$400,2,0))=TRUE,0,VLOOKUP(Журналисты!$B543,'13'!$B$2:$C$400,2,0))</f>
        <v>0</v>
      </c>
      <c r="G543" s="47">
        <f>IF(ISNA(VLOOKUP(Журналисты!$B543,'14'!$B$2:$C$400,2,0))=TRUE,0,VLOOKUP(Журналисты!$B543,'14'!$B$2:$C$400,2,0))</f>
        <v>0</v>
      </c>
      <c r="H543" s="47">
        <f>IF(ISNA(VLOOKUP(Журналисты!$B543,'15'!$B$2:$C$400,2,0))=TRUE,0,VLOOKUP(Журналисты!$B543,'15'!$B$2:$C$400,2,0))</f>
        <v>0</v>
      </c>
      <c r="I543" s="37">
        <f t="shared" si="33"/>
        <v>112700000</v>
      </c>
      <c r="K543" s="39">
        <f t="shared" si="31"/>
        <v>3</v>
      </c>
      <c r="M543" s="38" t="str">
        <f t="shared" si="32"/>
        <v>Кркич</v>
      </c>
    </row>
    <row r="544" spans="1:13" ht="15">
      <c r="A544" s="46">
        <f>COUNTIFS(B$3:B$1130,B544)</f>
        <v>1</v>
      </c>
      <c r="B544" s="32" t="s">
        <v>102</v>
      </c>
      <c r="C544" s="47">
        <f>IF(ISNA(VLOOKUP(Журналисты!$B544,'10'!$B$2:$C$400,2,0))=TRUE,0,VLOOKUP(Журналисты!$B544,'10'!$B$2:$C$400,2,0))</f>
        <v>20900000</v>
      </c>
      <c r="D544" s="47">
        <f>IF(ISNA(VLOOKUP(Журналисты!$B544,'11'!$B$2:$C$400,2,0))=TRUE,0,VLOOKUP(Журналисты!$B544,'11'!$B$2:$C$400,2,0))</f>
        <v>28700000</v>
      </c>
      <c r="E544" s="47">
        <f>IF(ISNA(VLOOKUP(Журналисты!$B544,'12'!$B$2:$C$400,2,0))=TRUE,0,VLOOKUP(Журналисты!$B544,'12'!$B$2:$C$400,2,0))</f>
        <v>29625000</v>
      </c>
      <c r="F544" s="47">
        <f>IF(ISNA(VLOOKUP(Журналисты!$B544,'13'!$B$2:$C$400,2,0))=TRUE,0,VLOOKUP(Журналисты!$B544,'13'!$B$2:$C$400,2,0))</f>
        <v>0</v>
      </c>
      <c r="G544" s="47">
        <f>IF(ISNA(VLOOKUP(Журналисты!$B544,'14'!$B$2:$C$400,2,0))=TRUE,0,VLOOKUP(Журналисты!$B544,'14'!$B$2:$C$400,2,0))</f>
        <v>0</v>
      </c>
      <c r="H544" s="47">
        <f>IF(ISNA(VLOOKUP(Журналисты!$B544,'15'!$B$2:$C$400,2,0))=TRUE,0,VLOOKUP(Журналисты!$B544,'15'!$B$2:$C$400,2,0))</f>
        <v>0</v>
      </c>
      <c r="I544" s="37">
        <f t="shared" si="33"/>
        <v>79225000</v>
      </c>
      <c r="K544" s="39">
        <f t="shared" si="31"/>
        <v>3</v>
      </c>
      <c r="M544" s="38" t="str">
        <f t="shared" si="32"/>
        <v>mbilan</v>
      </c>
    </row>
    <row r="545" spans="1:13" ht="15">
      <c r="A545" s="46">
        <f>COUNTIFS(B$3:B$1130,B545)</f>
        <v>1</v>
      </c>
      <c r="B545" s="32" t="s">
        <v>211</v>
      </c>
      <c r="C545" s="47">
        <f>IF(ISNA(VLOOKUP(Журналисты!$B545,'10'!$B$2:$C$400,2,0))=TRUE,0,VLOOKUP(Журналисты!$B545,'10'!$B$2:$C$400,2,0))</f>
        <v>5800000</v>
      </c>
      <c r="D545" s="47">
        <f>IF(ISNA(VLOOKUP(Журналисты!$B545,'11'!$B$2:$C$400,2,0))=TRUE,0,VLOOKUP(Журналисты!$B545,'11'!$B$2:$C$400,2,0))</f>
        <v>5500000</v>
      </c>
      <c r="E545" s="47">
        <f>IF(ISNA(VLOOKUP(Журналисты!$B545,'12'!$B$2:$C$400,2,0))=TRUE,0,VLOOKUP(Журналисты!$B545,'12'!$B$2:$C$400,2,0))</f>
        <v>27500000</v>
      </c>
      <c r="F545" s="47">
        <f>IF(ISNA(VLOOKUP(Журналисты!$B545,'13'!$B$2:$C$400,2,0))=TRUE,0,VLOOKUP(Журналисты!$B545,'13'!$B$2:$C$400,2,0))</f>
        <v>0</v>
      </c>
      <c r="G545" s="47">
        <f>IF(ISNA(VLOOKUP(Журналисты!$B545,'14'!$B$2:$C$400,2,0))=TRUE,0,VLOOKUP(Журналисты!$B545,'14'!$B$2:$C$400,2,0))</f>
        <v>0</v>
      </c>
      <c r="H545" s="47">
        <f>IF(ISNA(VLOOKUP(Журналисты!$B545,'15'!$B$2:$C$400,2,0))=TRUE,0,VLOOKUP(Журналисты!$B545,'15'!$B$2:$C$400,2,0))</f>
        <v>0</v>
      </c>
      <c r="I545" s="37">
        <f t="shared" si="33"/>
        <v>38800000</v>
      </c>
      <c r="K545" s="39">
        <f t="shared" si="31"/>
        <v>3</v>
      </c>
      <c r="M545" s="38" t="str">
        <f t="shared" si="32"/>
        <v>NumizMat</v>
      </c>
    </row>
    <row r="546" spans="1:13" ht="15">
      <c r="A546" s="46">
        <f>COUNTIFS(B$3:B$1130,B546)</f>
        <v>1</v>
      </c>
      <c r="B546" s="32" t="s">
        <v>155</v>
      </c>
      <c r="C546" s="47">
        <f>IF(ISNA(VLOOKUP(Журналисты!$B546,'10'!$B$2:$C$400,2,0))=TRUE,0,VLOOKUP(Журналисты!$B546,'10'!$B$2:$C$400,2,0))</f>
        <v>12000000</v>
      </c>
      <c r="D546" s="47">
        <f>IF(ISNA(VLOOKUP(Журналисты!$B546,'11'!$B$2:$C$400,2,0))=TRUE,0,VLOOKUP(Журналисты!$B546,'11'!$B$2:$C$400,2,0))</f>
        <v>12000000</v>
      </c>
      <c r="E546" s="47">
        <f>IF(ISNA(VLOOKUP(Журналисты!$B546,'12'!$B$2:$C$400,2,0))=TRUE,0,VLOOKUP(Журналисты!$B546,'12'!$B$2:$C$400,2,0))</f>
        <v>26500000</v>
      </c>
      <c r="F546" s="47">
        <f>IF(ISNA(VLOOKUP(Журналисты!$B546,'13'!$B$2:$C$400,2,0))=TRUE,0,VLOOKUP(Журналисты!$B546,'13'!$B$2:$C$400,2,0))</f>
        <v>0</v>
      </c>
      <c r="G546" s="47">
        <f>IF(ISNA(VLOOKUP(Журналисты!$B546,'14'!$B$2:$C$400,2,0))=TRUE,0,VLOOKUP(Журналисты!$B546,'14'!$B$2:$C$400,2,0))</f>
        <v>0</v>
      </c>
      <c r="H546" s="47">
        <f>IF(ISNA(VLOOKUP(Журналисты!$B546,'15'!$B$2:$C$400,2,0))=TRUE,0,VLOOKUP(Журналисты!$B546,'15'!$B$2:$C$400,2,0))</f>
        <v>0</v>
      </c>
      <c r="I546" s="37">
        <f t="shared" si="33"/>
        <v>50500000</v>
      </c>
      <c r="K546" s="39">
        <f t="shared" si="31"/>
        <v>3</v>
      </c>
      <c r="M546" s="38" t="str">
        <f t="shared" si="32"/>
        <v>asmer</v>
      </c>
    </row>
    <row r="547" spans="1:13" ht="15">
      <c r="A547" s="46">
        <f>COUNTIFS(B$3:B$1130,B547)</f>
        <v>1</v>
      </c>
      <c r="B547" s="32" t="s">
        <v>375</v>
      </c>
      <c r="C547" s="47">
        <f>IF(ISNA(VLOOKUP(Журналисты!$B547,'10'!$B$2:$C$400,2,0))=TRUE,0,VLOOKUP(Журналисты!$B547,'10'!$B$2:$C$400,2,0))</f>
        <v>0</v>
      </c>
      <c r="D547" s="47">
        <f>IF(ISNA(VLOOKUP(Журналисты!$B547,'11'!$B$2:$C$400,2,0))=TRUE,0,VLOOKUP(Журналисты!$B547,'11'!$B$2:$C$400,2,0))</f>
        <v>0</v>
      </c>
      <c r="E547" s="47">
        <f>IF(ISNA(VLOOKUP(Журналисты!$B547,'12'!$B$2:$C$400,2,0))=TRUE,0,VLOOKUP(Журналисты!$B547,'12'!$B$2:$C$400,2,0))</f>
        <v>26000000</v>
      </c>
      <c r="F547" s="47">
        <f>IF(ISNA(VLOOKUP(Журналисты!$B547,'13'!$B$2:$C$400,2,0))=TRUE,0,VLOOKUP(Журналисты!$B547,'13'!$B$2:$C$400,2,0))</f>
        <v>0</v>
      </c>
      <c r="G547" s="47">
        <f>IF(ISNA(VLOOKUP(Журналисты!$B547,'14'!$B$2:$C$400,2,0))=TRUE,0,VLOOKUP(Журналисты!$B547,'14'!$B$2:$C$400,2,0))</f>
        <v>0</v>
      </c>
      <c r="H547" s="47">
        <f>IF(ISNA(VLOOKUP(Журналисты!$B547,'15'!$B$2:$C$400,2,0))=TRUE,0,VLOOKUP(Журналисты!$B547,'15'!$B$2:$C$400,2,0))</f>
        <v>0</v>
      </c>
      <c r="I547" s="37">
        <f t="shared" si="33"/>
        <v>26000000</v>
      </c>
      <c r="K547" s="39">
        <f t="shared" si="31"/>
        <v>1</v>
      </c>
      <c r="M547" s="38" t="str">
        <f t="shared" si="32"/>
        <v>bush1</v>
      </c>
    </row>
    <row r="548" spans="1:13" ht="15">
      <c r="A548" s="46">
        <f>COUNTIFS(B$3:B$1130,B548)</f>
        <v>1</v>
      </c>
      <c r="B548" s="32" t="s">
        <v>30</v>
      </c>
      <c r="C548" s="47">
        <f>IF(ISNA(VLOOKUP(Журналисты!$B548,'10'!$B$2:$C$400,2,0))=TRUE,0,VLOOKUP(Журналисты!$B548,'10'!$B$2:$C$400,2,0))</f>
        <v>48282500</v>
      </c>
      <c r="D548" s="47">
        <f>IF(ISNA(VLOOKUP(Журналисты!$B548,'11'!$B$2:$C$400,2,0))=TRUE,0,VLOOKUP(Журналисты!$B548,'11'!$B$2:$C$400,2,0))</f>
        <v>48282500</v>
      </c>
      <c r="E548" s="47">
        <f>IF(ISNA(VLOOKUP(Журналисты!$B548,'12'!$B$2:$C$400,2,0))=TRUE,0,VLOOKUP(Журналисты!$B548,'12'!$B$2:$C$400,2,0))</f>
        <v>25100000</v>
      </c>
      <c r="F548" s="47">
        <f>IF(ISNA(VLOOKUP(Журналисты!$B548,'13'!$B$2:$C$400,2,0))=TRUE,0,VLOOKUP(Журналисты!$B548,'13'!$B$2:$C$400,2,0))</f>
        <v>0</v>
      </c>
      <c r="G548" s="47">
        <f>IF(ISNA(VLOOKUP(Журналисты!$B548,'14'!$B$2:$C$400,2,0))=TRUE,0,VLOOKUP(Журналисты!$B548,'14'!$B$2:$C$400,2,0))</f>
        <v>0</v>
      </c>
      <c r="H548" s="47">
        <f>IF(ISNA(VLOOKUP(Журналисты!$B548,'15'!$B$2:$C$400,2,0))=TRUE,0,VLOOKUP(Журналисты!$B548,'15'!$B$2:$C$400,2,0))</f>
        <v>0</v>
      </c>
      <c r="I548" s="37">
        <f t="shared" si="33"/>
        <v>121665000</v>
      </c>
      <c r="K548" s="39">
        <f t="shared" si="31"/>
        <v>3</v>
      </c>
      <c r="M548" s="38" t="str">
        <f t="shared" si="32"/>
        <v>Ged</v>
      </c>
    </row>
    <row r="549" spans="1:13" ht="15">
      <c r="A549" s="46">
        <f>COUNTIFS(B$3:B$1130,B549)</f>
        <v>1</v>
      </c>
      <c r="B549" s="32" t="s">
        <v>327</v>
      </c>
      <c r="C549" s="47">
        <f>IF(ISNA(VLOOKUP(Журналисты!$B549,'10'!$B$2:$C$400,2,0))=TRUE,0,VLOOKUP(Журналисты!$B549,'10'!$B$2:$C$400,2,0))</f>
        <v>0</v>
      </c>
      <c r="D549" s="47">
        <f>IF(ISNA(VLOOKUP(Журналисты!$B549,'11'!$B$2:$C$400,2,0))=TRUE,0,VLOOKUP(Журналисты!$B549,'11'!$B$2:$C$400,2,0))</f>
        <v>8100000</v>
      </c>
      <c r="E549" s="47">
        <f>IF(ISNA(VLOOKUP(Журналисты!$B549,'12'!$B$2:$C$400,2,0))=TRUE,0,VLOOKUP(Журналисты!$B549,'12'!$B$2:$C$400,2,0))</f>
        <v>24900000</v>
      </c>
      <c r="F549" s="47">
        <f>IF(ISNA(VLOOKUP(Журналисты!$B549,'13'!$B$2:$C$400,2,0))=TRUE,0,VLOOKUP(Журналисты!$B549,'13'!$B$2:$C$400,2,0))</f>
        <v>0</v>
      </c>
      <c r="G549" s="47">
        <f>IF(ISNA(VLOOKUP(Журналисты!$B549,'14'!$B$2:$C$400,2,0))=TRUE,0,VLOOKUP(Журналисты!$B549,'14'!$B$2:$C$400,2,0))</f>
        <v>0</v>
      </c>
      <c r="H549" s="47">
        <f>IF(ISNA(VLOOKUP(Журналисты!$B549,'15'!$B$2:$C$400,2,0))=TRUE,0,VLOOKUP(Журналисты!$B549,'15'!$B$2:$C$400,2,0))</f>
        <v>0</v>
      </c>
      <c r="I549" s="37">
        <f t="shared" si="33"/>
        <v>33000000</v>
      </c>
      <c r="K549" s="39">
        <f t="shared" si="31"/>
        <v>2</v>
      </c>
      <c r="M549" s="38" t="str">
        <f t="shared" si="32"/>
        <v>_WombaT_</v>
      </c>
    </row>
    <row r="550" spans="1:13" ht="15">
      <c r="A550" s="46">
        <f>COUNTIFS(B$3:B$1130,B550)</f>
        <v>1</v>
      </c>
      <c r="B550" s="32" t="s">
        <v>377</v>
      </c>
      <c r="C550" s="47">
        <f>IF(ISNA(VLOOKUP(Журналисты!$B550,'10'!$B$2:$C$400,2,0))=TRUE,0,VLOOKUP(Журналисты!$B550,'10'!$B$2:$C$400,2,0))</f>
        <v>0</v>
      </c>
      <c r="D550" s="47">
        <f>IF(ISNA(VLOOKUP(Журналисты!$B550,'11'!$B$2:$C$400,2,0))=TRUE,0,VLOOKUP(Журналисты!$B550,'11'!$B$2:$C$400,2,0))</f>
        <v>0</v>
      </c>
      <c r="E550" s="47">
        <f>IF(ISNA(VLOOKUP(Журналисты!$B550,'12'!$B$2:$C$400,2,0))=TRUE,0,VLOOKUP(Журналисты!$B550,'12'!$B$2:$C$400,2,0))</f>
        <v>24900000</v>
      </c>
      <c r="F550" s="47">
        <f>IF(ISNA(VLOOKUP(Журналисты!$B550,'13'!$B$2:$C$400,2,0))=TRUE,0,VLOOKUP(Журналисты!$B550,'13'!$B$2:$C$400,2,0))</f>
        <v>0</v>
      </c>
      <c r="G550" s="47">
        <f>IF(ISNA(VLOOKUP(Журналисты!$B550,'14'!$B$2:$C$400,2,0))=TRUE,0,VLOOKUP(Журналисты!$B550,'14'!$B$2:$C$400,2,0))</f>
        <v>0</v>
      </c>
      <c r="H550" s="47">
        <f>IF(ISNA(VLOOKUP(Журналисты!$B550,'15'!$B$2:$C$400,2,0))=TRUE,0,VLOOKUP(Журналисты!$B550,'15'!$B$2:$C$400,2,0))</f>
        <v>0</v>
      </c>
      <c r="I550" s="37">
        <f t="shared" si="33"/>
        <v>24900000</v>
      </c>
      <c r="K550" s="39">
        <f t="shared" si="31"/>
        <v>1</v>
      </c>
      <c r="M550" s="38" t="str">
        <f t="shared" si="32"/>
        <v>КэпБлад</v>
      </c>
    </row>
    <row r="551" spans="1:13" ht="15">
      <c r="A551" s="46">
        <f>COUNTIFS(B$3:B$1130,B551)</f>
        <v>1</v>
      </c>
      <c r="B551" s="32" t="s">
        <v>68</v>
      </c>
      <c r="C551" s="47">
        <f>IF(ISNA(VLOOKUP(Журналисты!$B551,'10'!$B$2:$C$400,2,0))=TRUE,0,VLOOKUP(Журналисты!$B551,'10'!$B$2:$C$400,2,0))</f>
        <v>31600000</v>
      </c>
      <c r="D551" s="47">
        <f>IF(ISNA(VLOOKUP(Журналисты!$B551,'11'!$B$2:$C$400,2,0))=TRUE,0,VLOOKUP(Журналисты!$B551,'11'!$B$2:$C$400,2,0))</f>
        <v>31600000</v>
      </c>
      <c r="E551" s="47">
        <f>IF(ISNA(VLOOKUP(Журналисты!$B551,'12'!$B$2:$C$400,2,0))=TRUE,0,VLOOKUP(Журналисты!$B551,'12'!$B$2:$C$400,2,0))</f>
        <v>23400000</v>
      </c>
      <c r="F551" s="47">
        <f>IF(ISNA(VLOOKUP(Журналисты!$B551,'13'!$B$2:$C$400,2,0))=TRUE,0,VLOOKUP(Журналисты!$B551,'13'!$B$2:$C$400,2,0))</f>
        <v>0</v>
      </c>
      <c r="G551" s="47">
        <f>IF(ISNA(VLOOKUP(Журналисты!$B551,'14'!$B$2:$C$400,2,0))=TRUE,0,VLOOKUP(Журналисты!$B551,'14'!$B$2:$C$400,2,0))</f>
        <v>0</v>
      </c>
      <c r="H551" s="47">
        <f>IF(ISNA(VLOOKUP(Журналисты!$B551,'15'!$B$2:$C$400,2,0))=TRUE,0,VLOOKUP(Журналисты!$B551,'15'!$B$2:$C$400,2,0))</f>
        <v>0</v>
      </c>
      <c r="I551" s="37">
        <f t="shared" si="33"/>
        <v>86600000</v>
      </c>
      <c r="K551" s="39">
        <f t="shared" si="31"/>
        <v>3</v>
      </c>
      <c r="M551" s="38" t="str">
        <f t="shared" si="32"/>
        <v>Locopunk</v>
      </c>
    </row>
    <row r="552" spans="1:13" ht="15">
      <c r="A552" s="46">
        <f>COUNTIFS(B$3:B$1130,B552)</f>
        <v>1</v>
      </c>
      <c r="B552" s="32" t="s">
        <v>383</v>
      </c>
      <c r="C552" s="47">
        <f>IF(ISNA(VLOOKUP(Журналисты!$B552,'10'!$B$2:$C$400,2,0))=TRUE,0,VLOOKUP(Журналисты!$B552,'10'!$B$2:$C$400,2,0))</f>
        <v>0</v>
      </c>
      <c r="D552" s="47">
        <f>IF(ISNA(VLOOKUP(Журналисты!$B552,'11'!$B$2:$C$400,2,0))=TRUE,0,VLOOKUP(Журналисты!$B552,'11'!$B$2:$C$400,2,0))</f>
        <v>0</v>
      </c>
      <c r="E552" s="47">
        <f>IF(ISNA(VLOOKUP(Журналисты!$B552,'12'!$B$2:$C$400,2,0))=TRUE,0,VLOOKUP(Журналисты!$B552,'12'!$B$2:$C$400,2,0))</f>
        <v>21000000</v>
      </c>
      <c r="F552" s="47">
        <f>IF(ISNA(VLOOKUP(Журналисты!$B552,'13'!$B$2:$C$400,2,0))=TRUE,0,VLOOKUP(Журналисты!$B552,'13'!$B$2:$C$400,2,0))</f>
        <v>0</v>
      </c>
      <c r="G552" s="47">
        <f>IF(ISNA(VLOOKUP(Журналисты!$B552,'14'!$B$2:$C$400,2,0))=TRUE,0,VLOOKUP(Журналисты!$B552,'14'!$B$2:$C$400,2,0))</f>
        <v>0</v>
      </c>
      <c r="H552" s="47">
        <f>IF(ISNA(VLOOKUP(Журналисты!$B552,'15'!$B$2:$C$400,2,0))=TRUE,0,VLOOKUP(Журналисты!$B552,'15'!$B$2:$C$400,2,0))</f>
        <v>0</v>
      </c>
      <c r="I552" s="37">
        <f aca="true" t="shared" si="34" ref="I552:I578">SUM(C552:H552)</f>
        <v>21000000</v>
      </c>
      <c r="K552" s="39">
        <f t="shared" si="31"/>
        <v>1</v>
      </c>
      <c r="M552" s="38" t="str">
        <f t="shared" si="32"/>
        <v>greder</v>
      </c>
    </row>
    <row r="553" spans="1:13" ht="15">
      <c r="A553" s="46">
        <f>COUNTIFS(B$3:B$1130,B553)</f>
        <v>1</v>
      </c>
      <c r="B553" s="32" t="s">
        <v>384</v>
      </c>
      <c r="C553" s="47">
        <f>IF(ISNA(VLOOKUP(Журналисты!$B553,'10'!$B$2:$C$400,2,0))=TRUE,0,VLOOKUP(Журналисты!$B553,'10'!$B$2:$C$400,2,0))</f>
        <v>0</v>
      </c>
      <c r="D553" s="47">
        <f>IF(ISNA(VLOOKUP(Журналисты!$B553,'11'!$B$2:$C$400,2,0))=TRUE,0,VLOOKUP(Журналисты!$B553,'11'!$B$2:$C$400,2,0))</f>
        <v>0</v>
      </c>
      <c r="E553" s="47">
        <f>IF(ISNA(VLOOKUP(Журналисты!$B553,'12'!$B$2:$C$400,2,0))=TRUE,0,VLOOKUP(Журналисты!$B553,'12'!$B$2:$C$400,2,0))</f>
        <v>20400000</v>
      </c>
      <c r="F553" s="47">
        <f>IF(ISNA(VLOOKUP(Журналисты!$B553,'13'!$B$2:$C$400,2,0))=TRUE,0,VLOOKUP(Журналисты!$B553,'13'!$B$2:$C$400,2,0))</f>
        <v>0</v>
      </c>
      <c r="G553" s="47">
        <f>IF(ISNA(VLOOKUP(Журналисты!$B553,'14'!$B$2:$C$400,2,0))=TRUE,0,VLOOKUP(Журналисты!$B553,'14'!$B$2:$C$400,2,0))</f>
        <v>0</v>
      </c>
      <c r="H553" s="47">
        <f>IF(ISNA(VLOOKUP(Журналисты!$B553,'15'!$B$2:$C$400,2,0))=TRUE,0,VLOOKUP(Журналисты!$B553,'15'!$B$2:$C$400,2,0))</f>
        <v>0</v>
      </c>
      <c r="I553" s="37">
        <f t="shared" si="34"/>
        <v>20400000</v>
      </c>
      <c r="K553" s="39">
        <f t="shared" si="31"/>
        <v>1</v>
      </c>
      <c r="M553" s="38" t="str">
        <f t="shared" si="32"/>
        <v>Xagen</v>
      </c>
    </row>
    <row r="554" spans="1:13" ht="15">
      <c r="A554" s="46">
        <f>COUNTIFS(B$3:B$1130,B554)</f>
        <v>1</v>
      </c>
      <c r="B554" s="32" t="s">
        <v>386</v>
      </c>
      <c r="C554" s="47">
        <f>IF(ISNA(VLOOKUP(Журналисты!$B554,'10'!$B$2:$C$400,2,0))=TRUE,0,VLOOKUP(Журналисты!$B554,'10'!$B$2:$C$400,2,0))</f>
        <v>0</v>
      </c>
      <c r="D554" s="47">
        <f>IF(ISNA(VLOOKUP(Журналисты!$B554,'11'!$B$2:$C$400,2,0))=TRUE,0,VLOOKUP(Журналисты!$B554,'11'!$B$2:$C$400,2,0))</f>
        <v>0</v>
      </c>
      <c r="E554" s="47">
        <f>IF(ISNA(VLOOKUP(Журналисты!$B554,'12'!$B$2:$C$400,2,0))=TRUE,0,VLOOKUP(Журналисты!$B554,'12'!$B$2:$C$400,2,0))</f>
        <v>20000000</v>
      </c>
      <c r="F554" s="47">
        <f>IF(ISNA(VLOOKUP(Журналисты!$B554,'13'!$B$2:$C$400,2,0))=TRUE,0,VLOOKUP(Журналисты!$B554,'13'!$B$2:$C$400,2,0))</f>
        <v>0</v>
      </c>
      <c r="G554" s="47">
        <f>IF(ISNA(VLOOKUP(Журналисты!$B554,'14'!$B$2:$C$400,2,0))=TRUE,0,VLOOKUP(Журналисты!$B554,'14'!$B$2:$C$400,2,0))</f>
        <v>0</v>
      </c>
      <c r="H554" s="47">
        <f>IF(ISNA(VLOOKUP(Журналисты!$B554,'15'!$B$2:$C$400,2,0))=TRUE,0,VLOOKUP(Журналисты!$B554,'15'!$B$2:$C$400,2,0))</f>
        <v>0</v>
      </c>
      <c r="I554" s="37">
        <f t="shared" si="34"/>
        <v>20000000</v>
      </c>
      <c r="K554" s="39">
        <f t="shared" si="31"/>
        <v>1</v>
      </c>
      <c r="M554" s="38" t="str">
        <f t="shared" si="32"/>
        <v>Nando 87</v>
      </c>
    </row>
    <row r="555" spans="1:13" ht="15">
      <c r="A555" s="46">
        <f>COUNTIFS(B$3:B$1130,B555)</f>
        <v>1</v>
      </c>
      <c r="B555" s="32" t="s">
        <v>387</v>
      </c>
      <c r="C555" s="47">
        <f>IF(ISNA(VLOOKUP(Журналисты!$B555,'10'!$B$2:$C$400,2,0))=TRUE,0,VLOOKUP(Журналисты!$B555,'10'!$B$2:$C$400,2,0))</f>
        <v>0</v>
      </c>
      <c r="D555" s="47">
        <f>IF(ISNA(VLOOKUP(Журналисты!$B555,'11'!$B$2:$C$400,2,0))=TRUE,0,VLOOKUP(Журналисты!$B555,'11'!$B$2:$C$400,2,0))</f>
        <v>0</v>
      </c>
      <c r="E555" s="47">
        <f>IF(ISNA(VLOOKUP(Журналисты!$B555,'12'!$B$2:$C$400,2,0))=TRUE,0,VLOOKUP(Журналисты!$B555,'12'!$B$2:$C$400,2,0))</f>
        <v>20000000</v>
      </c>
      <c r="F555" s="47">
        <f>IF(ISNA(VLOOKUP(Журналисты!$B555,'13'!$B$2:$C$400,2,0))=TRUE,0,VLOOKUP(Журналисты!$B555,'13'!$B$2:$C$400,2,0))</f>
        <v>0</v>
      </c>
      <c r="G555" s="47">
        <f>IF(ISNA(VLOOKUP(Журналисты!$B555,'14'!$B$2:$C$400,2,0))=TRUE,0,VLOOKUP(Журналисты!$B555,'14'!$B$2:$C$400,2,0))</f>
        <v>0</v>
      </c>
      <c r="H555" s="47">
        <f>IF(ISNA(VLOOKUP(Журналисты!$B555,'15'!$B$2:$C$400,2,0))=TRUE,0,VLOOKUP(Журналисты!$B555,'15'!$B$2:$C$400,2,0))</f>
        <v>0</v>
      </c>
      <c r="I555" s="37">
        <f t="shared" si="34"/>
        <v>20000000</v>
      </c>
      <c r="K555" s="39">
        <f t="shared" si="31"/>
        <v>1</v>
      </c>
      <c r="M555" s="38" t="str">
        <f t="shared" si="32"/>
        <v>Соник</v>
      </c>
    </row>
    <row r="556" spans="1:13" ht="15">
      <c r="A556" s="46">
        <f>COUNTIFS(B$3:B$1130,B556)</f>
        <v>1</v>
      </c>
      <c r="B556" s="32" t="s">
        <v>389</v>
      </c>
      <c r="C556" s="47">
        <f>IF(ISNA(VLOOKUP(Журналисты!$B556,'10'!$B$2:$C$400,2,0))=TRUE,0,VLOOKUP(Журналисты!$B556,'10'!$B$2:$C$400,2,0))</f>
        <v>0</v>
      </c>
      <c r="D556" s="47">
        <f>IF(ISNA(VLOOKUP(Журналисты!$B556,'11'!$B$2:$C$400,2,0))=TRUE,0,VLOOKUP(Журналисты!$B556,'11'!$B$2:$C$400,2,0))</f>
        <v>0</v>
      </c>
      <c r="E556" s="47">
        <f>IF(ISNA(VLOOKUP(Журналисты!$B556,'12'!$B$2:$C$400,2,0))=TRUE,0,VLOOKUP(Журналисты!$B556,'12'!$B$2:$C$400,2,0))</f>
        <v>19300000</v>
      </c>
      <c r="F556" s="47">
        <f>IF(ISNA(VLOOKUP(Журналисты!$B556,'13'!$B$2:$C$400,2,0))=TRUE,0,VLOOKUP(Журналисты!$B556,'13'!$B$2:$C$400,2,0))</f>
        <v>0</v>
      </c>
      <c r="G556" s="47">
        <f>IF(ISNA(VLOOKUP(Журналисты!$B556,'14'!$B$2:$C$400,2,0))=TRUE,0,VLOOKUP(Журналисты!$B556,'14'!$B$2:$C$400,2,0))</f>
        <v>0</v>
      </c>
      <c r="H556" s="47">
        <f>IF(ISNA(VLOOKUP(Журналисты!$B556,'15'!$B$2:$C$400,2,0))=TRUE,0,VLOOKUP(Журналисты!$B556,'15'!$B$2:$C$400,2,0))</f>
        <v>0</v>
      </c>
      <c r="I556" s="37">
        <f t="shared" si="34"/>
        <v>19300000</v>
      </c>
      <c r="K556" s="39">
        <f t="shared" si="31"/>
        <v>1</v>
      </c>
      <c r="M556" s="38" t="str">
        <f t="shared" si="32"/>
        <v>81iiv</v>
      </c>
    </row>
    <row r="557" spans="1:13" ht="15">
      <c r="A557" s="46">
        <f>COUNTIFS(B$3:B$1130,B557)</f>
        <v>1</v>
      </c>
      <c r="B557" s="32" t="s">
        <v>82</v>
      </c>
      <c r="C557" s="47">
        <f>IF(ISNA(VLOOKUP(Журналисты!$B557,'10'!$B$2:$C$400,2,0))=TRUE,0,VLOOKUP(Журналисты!$B557,'10'!$B$2:$C$400,2,0))</f>
        <v>26600000</v>
      </c>
      <c r="D557" s="47">
        <f>IF(ISNA(VLOOKUP(Журналисты!$B557,'11'!$B$2:$C$400,2,0))=TRUE,0,VLOOKUP(Журналисты!$B557,'11'!$B$2:$C$400,2,0))</f>
        <v>25400000</v>
      </c>
      <c r="E557" s="47">
        <f>IF(ISNA(VLOOKUP(Журналисты!$B557,'12'!$B$2:$C$400,2,0))=TRUE,0,VLOOKUP(Журналисты!$B557,'12'!$B$2:$C$400,2,0))</f>
        <v>18500000</v>
      </c>
      <c r="F557" s="47">
        <f>IF(ISNA(VLOOKUP(Журналисты!$B557,'13'!$B$2:$C$400,2,0))=TRUE,0,VLOOKUP(Журналисты!$B557,'13'!$B$2:$C$400,2,0))</f>
        <v>0</v>
      </c>
      <c r="G557" s="47">
        <f>IF(ISNA(VLOOKUP(Журналисты!$B557,'14'!$B$2:$C$400,2,0))=TRUE,0,VLOOKUP(Журналисты!$B557,'14'!$B$2:$C$400,2,0))</f>
        <v>0</v>
      </c>
      <c r="H557" s="47">
        <f>IF(ISNA(VLOOKUP(Журналисты!$B557,'15'!$B$2:$C$400,2,0))=TRUE,0,VLOOKUP(Журналисты!$B557,'15'!$B$2:$C$400,2,0))</f>
        <v>0</v>
      </c>
      <c r="I557" s="37">
        <f t="shared" si="34"/>
        <v>70500000</v>
      </c>
      <c r="K557" s="39">
        <f t="shared" si="31"/>
        <v>3</v>
      </c>
      <c r="M557" s="38" t="str">
        <f t="shared" si="32"/>
        <v>Ravil-td</v>
      </c>
    </row>
    <row r="558" spans="1:13" ht="15">
      <c r="A558" s="46">
        <f>COUNTIFS(B$3:B$1130,B558)</f>
        <v>1</v>
      </c>
      <c r="B558" s="32" t="s">
        <v>393</v>
      </c>
      <c r="C558" s="47">
        <f>IF(ISNA(VLOOKUP(Журналисты!$B558,'10'!$B$2:$C$400,2,0))=TRUE,0,VLOOKUP(Журналисты!$B558,'10'!$B$2:$C$400,2,0))</f>
        <v>0</v>
      </c>
      <c r="D558" s="47">
        <f>IF(ISNA(VLOOKUP(Журналисты!$B558,'11'!$B$2:$C$400,2,0))=TRUE,0,VLOOKUP(Журналисты!$B558,'11'!$B$2:$C$400,2,0))</f>
        <v>0</v>
      </c>
      <c r="E558" s="47">
        <f>IF(ISNA(VLOOKUP(Журналисты!$B558,'12'!$B$2:$C$400,2,0))=TRUE,0,VLOOKUP(Журналисты!$B558,'12'!$B$2:$C$400,2,0))</f>
        <v>18400000</v>
      </c>
      <c r="F558" s="47">
        <f>IF(ISNA(VLOOKUP(Журналисты!$B558,'13'!$B$2:$C$400,2,0))=TRUE,0,VLOOKUP(Журналисты!$B558,'13'!$B$2:$C$400,2,0))</f>
        <v>0</v>
      </c>
      <c r="G558" s="47">
        <f>IF(ISNA(VLOOKUP(Журналисты!$B558,'14'!$B$2:$C$400,2,0))=TRUE,0,VLOOKUP(Журналисты!$B558,'14'!$B$2:$C$400,2,0))</f>
        <v>0</v>
      </c>
      <c r="H558" s="47">
        <f>IF(ISNA(VLOOKUP(Журналисты!$B558,'15'!$B$2:$C$400,2,0))=TRUE,0,VLOOKUP(Журналисты!$B558,'15'!$B$2:$C$400,2,0))</f>
        <v>0</v>
      </c>
      <c r="I558" s="37">
        <f t="shared" si="34"/>
        <v>18400000</v>
      </c>
      <c r="K558" s="39">
        <f t="shared" si="31"/>
        <v>1</v>
      </c>
      <c r="M558" s="38" t="str">
        <f t="shared" si="32"/>
        <v>Ивасык Телесык</v>
      </c>
    </row>
    <row r="559" spans="1:13" ht="26.25">
      <c r="A559" s="46">
        <f>COUNTIFS(B$3:B$1130,B559)</f>
        <v>1</v>
      </c>
      <c r="B559" s="32" t="s">
        <v>394</v>
      </c>
      <c r="C559" s="47">
        <f>IF(ISNA(VLOOKUP(Журналисты!$B559,'10'!$B$2:$C$400,2,0))=TRUE,0,VLOOKUP(Журналисты!$B559,'10'!$B$2:$C$400,2,0))</f>
        <v>0</v>
      </c>
      <c r="D559" s="47">
        <f>IF(ISNA(VLOOKUP(Журналисты!$B559,'11'!$B$2:$C$400,2,0))=TRUE,0,VLOOKUP(Журналисты!$B559,'11'!$B$2:$C$400,2,0))</f>
        <v>0</v>
      </c>
      <c r="E559" s="47">
        <f>IF(ISNA(VLOOKUP(Журналисты!$B559,'12'!$B$2:$C$400,2,0))=TRUE,0,VLOOKUP(Журналисты!$B559,'12'!$B$2:$C$400,2,0))</f>
        <v>18300000</v>
      </c>
      <c r="F559" s="47">
        <f>IF(ISNA(VLOOKUP(Журналисты!$B559,'13'!$B$2:$C$400,2,0))=TRUE,0,VLOOKUP(Журналисты!$B559,'13'!$B$2:$C$400,2,0))</f>
        <v>0</v>
      </c>
      <c r="G559" s="47">
        <f>IF(ISNA(VLOOKUP(Журналисты!$B559,'14'!$B$2:$C$400,2,0))=TRUE,0,VLOOKUP(Журналисты!$B559,'14'!$B$2:$C$400,2,0))</f>
        <v>0</v>
      </c>
      <c r="H559" s="47">
        <f>IF(ISNA(VLOOKUP(Журналисты!$B559,'15'!$B$2:$C$400,2,0))=TRUE,0,VLOOKUP(Журналисты!$B559,'15'!$B$2:$C$400,2,0))</f>
        <v>0</v>
      </c>
      <c r="I559" s="37">
        <f t="shared" si="34"/>
        <v>18300000</v>
      </c>
      <c r="K559" s="39">
        <f t="shared" si="31"/>
        <v>1</v>
      </c>
      <c r="M559" s="38" t="str">
        <f t="shared" si="32"/>
        <v>Dmitriy Shishkin (vpndimas)</v>
      </c>
    </row>
    <row r="560" spans="1:13" ht="15">
      <c r="A560" s="46">
        <f>COUNTIFS(B$3:B$1130,B560)</f>
        <v>1</v>
      </c>
      <c r="B560" s="32" t="s">
        <v>395</v>
      </c>
      <c r="C560" s="47">
        <f>IF(ISNA(VLOOKUP(Журналисты!$B560,'10'!$B$2:$C$400,2,0))=TRUE,0,VLOOKUP(Журналисты!$B560,'10'!$B$2:$C$400,2,0))</f>
        <v>0</v>
      </c>
      <c r="D560" s="47">
        <f>IF(ISNA(VLOOKUP(Журналисты!$B560,'11'!$B$2:$C$400,2,0))=TRUE,0,VLOOKUP(Журналисты!$B560,'11'!$B$2:$C$400,2,0))</f>
        <v>0</v>
      </c>
      <c r="E560" s="47">
        <f>IF(ISNA(VLOOKUP(Журналисты!$B560,'12'!$B$2:$C$400,2,0))=TRUE,0,VLOOKUP(Журналисты!$B560,'12'!$B$2:$C$400,2,0))</f>
        <v>18200000</v>
      </c>
      <c r="F560" s="47">
        <f>IF(ISNA(VLOOKUP(Журналисты!$B560,'13'!$B$2:$C$400,2,0))=TRUE,0,VLOOKUP(Журналисты!$B560,'13'!$B$2:$C$400,2,0))</f>
        <v>0</v>
      </c>
      <c r="G560" s="47">
        <f>IF(ISNA(VLOOKUP(Журналисты!$B560,'14'!$B$2:$C$400,2,0))=TRUE,0,VLOOKUP(Журналисты!$B560,'14'!$B$2:$C$400,2,0))</f>
        <v>0</v>
      </c>
      <c r="H560" s="47">
        <f>IF(ISNA(VLOOKUP(Журналисты!$B560,'15'!$B$2:$C$400,2,0))=TRUE,0,VLOOKUP(Журналисты!$B560,'15'!$B$2:$C$400,2,0))</f>
        <v>0</v>
      </c>
      <c r="I560" s="37">
        <f t="shared" si="34"/>
        <v>18200000</v>
      </c>
      <c r="K560" s="39">
        <f t="shared" si="31"/>
        <v>1</v>
      </c>
      <c r="M560" s="38" t="str">
        <f t="shared" si="32"/>
        <v>Moransky</v>
      </c>
    </row>
    <row r="561" spans="1:13" ht="15">
      <c r="A561" s="46">
        <f>COUNTIFS(B$3:B$1130,B561)</f>
        <v>1</v>
      </c>
      <c r="B561" s="32" t="s">
        <v>396</v>
      </c>
      <c r="C561" s="47">
        <f>IF(ISNA(VLOOKUP(Журналисты!$B561,'10'!$B$2:$C$400,2,0))=TRUE,0,VLOOKUP(Журналисты!$B561,'10'!$B$2:$C$400,2,0))</f>
        <v>0</v>
      </c>
      <c r="D561" s="47">
        <f>IF(ISNA(VLOOKUP(Журналисты!$B561,'11'!$B$2:$C$400,2,0))=TRUE,0,VLOOKUP(Журналисты!$B561,'11'!$B$2:$C$400,2,0))</f>
        <v>0</v>
      </c>
      <c r="E561" s="47">
        <f>IF(ISNA(VLOOKUP(Журналисты!$B561,'12'!$B$2:$C$400,2,0))=TRUE,0,VLOOKUP(Журналисты!$B561,'12'!$B$2:$C$400,2,0))</f>
        <v>18000000</v>
      </c>
      <c r="F561" s="47">
        <f>IF(ISNA(VLOOKUP(Журналисты!$B561,'13'!$B$2:$C$400,2,0))=TRUE,0,VLOOKUP(Журналисты!$B561,'13'!$B$2:$C$400,2,0))</f>
        <v>0</v>
      </c>
      <c r="G561" s="47">
        <f>IF(ISNA(VLOOKUP(Журналисты!$B561,'14'!$B$2:$C$400,2,0))=TRUE,0,VLOOKUP(Журналисты!$B561,'14'!$B$2:$C$400,2,0))</f>
        <v>0</v>
      </c>
      <c r="H561" s="47">
        <f>IF(ISNA(VLOOKUP(Журналисты!$B561,'15'!$B$2:$C$400,2,0))=TRUE,0,VLOOKUP(Журналисты!$B561,'15'!$B$2:$C$400,2,0))</f>
        <v>0</v>
      </c>
      <c r="I561" s="37">
        <f t="shared" si="34"/>
        <v>18000000</v>
      </c>
      <c r="K561" s="39">
        <f t="shared" si="31"/>
        <v>1</v>
      </c>
      <c r="M561" s="38" t="str">
        <f t="shared" si="32"/>
        <v>best_diablo</v>
      </c>
    </row>
    <row r="562" spans="1:13" ht="15">
      <c r="A562" s="46">
        <f>COUNTIFS(B$3:B$1130,B562)</f>
        <v>1</v>
      </c>
      <c r="B562" s="32" t="s">
        <v>400</v>
      </c>
      <c r="C562" s="47">
        <f>IF(ISNA(VLOOKUP(Журналисты!$B562,'10'!$B$2:$C$400,2,0))=TRUE,0,VLOOKUP(Журналисты!$B562,'10'!$B$2:$C$400,2,0))</f>
        <v>0</v>
      </c>
      <c r="D562" s="47">
        <f>IF(ISNA(VLOOKUP(Журналисты!$B562,'11'!$B$2:$C$400,2,0))=TRUE,0,VLOOKUP(Журналисты!$B562,'11'!$B$2:$C$400,2,0))</f>
        <v>0</v>
      </c>
      <c r="E562" s="47">
        <f>IF(ISNA(VLOOKUP(Журналисты!$B562,'12'!$B$2:$C$400,2,0))=TRUE,0,VLOOKUP(Журналисты!$B562,'12'!$B$2:$C$400,2,0))</f>
        <v>17200000</v>
      </c>
      <c r="F562" s="47">
        <f>IF(ISNA(VLOOKUP(Журналисты!$B562,'13'!$B$2:$C$400,2,0))=TRUE,0,VLOOKUP(Журналисты!$B562,'13'!$B$2:$C$400,2,0))</f>
        <v>0</v>
      </c>
      <c r="G562" s="47">
        <f>IF(ISNA(VLOOKUP(Журналисты!$B562,'14'!$B$2:$C$400,2,0))=TRUE,0,VLOOKUP(Журналисты!$B562,'14'!$B$2:$C$400,2,0))</f>
        <v>0</v>
      </c>
      <c r="H562" s="47">
        <f>IF(ISNA(VLOOKUP(Журналисты!$B562,'15'!$B$2:$C$400,2,0))=TRUE,0,VLOOKUP(Журналисты!$B562,'15'!$B$2:$C$400,2,0))</f>
        <v>0</v>
      </c>
      <c r="I562" s="37">
        <f t="shared" si="34"/>
        <v>17200000</v>
      </c>
      <c r="K562" s="39">
        <f t="shared" si="31"/>
        <v>1</v>
      </c>
      <c r="M562" s="38" t="str">
        <f t="shared" si="32"/>
        <v>To4Ka</v>
      </c>
    </row>
    <row r="563" spans="1:13" ht="15">
      <c r="A563" s="46">
        <f>COUNTIFS(B$3:B$1130,B563)</f>
        <v>1</v>
      </c>
      <c r="B563" s="32" t="s">
        <v>126</v>
      </c>
      <c r="C563" s="47">
        <f>IF(ISNA(VLOOKUP(Журналисты!$B563,'10'!$B$2:$C$400,2,0))=TRUE,0,VLOOKUP(Журналисты!$B563,'10'!$B$2:$C$400,2,0))</f>
        <v>16100000</v>
      </c>
      <c r="D563" s="47">
        <f>IF(ISNA(VLOOKUP(Журналисты!$B563,'11'!$B$2:$C$400,2,0))=TRUE,0,VLOOKUP(Журналисты!$B563,'11'!$B$2:$C$400,2,0))</f>
        <v>16800000</v>
      </c>
      <c r="E563" s="47">
        <f>IF(ISNA(VLOOKUP(Журналисты!$B563,'12'!$B$2:$C$400,2,0))=TRUE,0,VLOOKUP(Журналисты!$B563,'12'!$B$2:$C$400,2,0))</f>
        <v>16900000</v>
      </c>
      <c r="F563" s="47">
        <f>IF(ISNA(VLOOKUP(Журналисты!$B563,'13'!$B$2:$C$400,2,0))=TRUE,0,VLOOKUP(Журналисты!$B563,'13'!$B$2:$C$400,2,0))</f>
        <v>0</v>
      </c>
      <c r="G563" s="47">
        <f>IF(ISNA(VLOOKUP(Журналисты!$B563,'14'!$B$2:$C$400,2,0))=TRUE,0,VLOOKUP(Журналисты!$B563,'14'!$B$2:$C$400,2,0))</f>
        <v>0</v>
      </c>
      <c r="H563" s="47">
        <f>IF(ISNA(VLOOKUP(Журналисты!$B563,'15'!$B$2:$C$400,2,0))=TRUE,0,VLOOKUP(Журналисты!$B563,'15'!$B$2:$C$400,2,0))</f>
        <v>0</v>
      </c>
      <c r="I563" s="37">
        <f t="shared" si="34"/>
        <v>49800000</v>
      </c>
      <c r="K563" s="39">
        <f t="shared" si="31"/>
        <v>3</v>
      </c>
      <c r="M563" s="38" t="str">
        <f t="shared" si="32"/>
        <v>hoinet</v>
      </c>
    </row>
    <row r="564" spans="1:13" ht="15">
      <c r="A564" s="46">
        <f>COUNTIFS(B$3:B$1130,B564)</f>
        <v>1</v>
      </c>
      <c r="B564" s="32" t="s">
        <v>403</v>
      </c>
      <c r="C564" s="47">
        <f>IF(ISNA(VLOOKUP(Журналисты!$B564,'10'!$B$2:$C$400,2,0))=TRUE,0,VLOOKUP(Журналисты!$B564,'10'!$B$2:$C$400,2,0))</f>
        <v>0</v>
      </c>
      <c r="D564" s="47">
        <f>IF(ISNA(VLOOKUP(Журналисты!$B564,'11'!$B$2:$C$400,2,0))=TRUE,0,VLOOKUP(Журналисты!$B564,'11'!$B$2:$C$400,2,0))</f>
        <v>0</v>
      </c>
      <c r="E564" s="47">
        <f>IF(ISNA(VLOOKUP(Журналисты!$B564,'12'!$B$2:$C$400,2,0))=TRUE,0,VLOOKUP(Журналисты!$B564,'12'!$B$2:$C$400,2,0))</f>
        <v>16300000</v>
      </c>
      <c r="F564" s="47">
        <f>IF(ISNA(VLOOKUP(Журналисты!$B564,'13'!$B$2:$C$400,2,0))=TRUE,0,VLOOKUP(Журналисты!$B564,'13'!$B$2:$C$400,2,0))</f>
        <v>0</v>
      </c>
      <c r="G564" s="47">
        <f>IF(ISNA(VLOOKUP(Журналисты!$B564,'14'!$B$2:$C$400,2,0))=TRUE,0,VLOOKUP(Журналисты!$B564,'14'!$B$2:$C$400,2,0))</f>
        <v>0</v>
      </c>
      <c r="H564" s="47">
        <f>IF(ISNA(VLOOKUP(Журналисты!$B564,'15'!$B$2:$C$400,2,0))=TRUE,0,VLOOKUP(Журналисты!$B564,'15'!$B$2:$C$400,2,0))</f>
        <v>0</v>
      </c>
      <c r="I564" s="37">
        <f t="shared" si="34"/>
        <v>16300000</v>
      </c>
      <c r="K564" s="39">
        <f t="shared" si="31"/>
        <v>1</v>
      </c>
      <c r="M564" s="38" t="str">
        <f t="shared" si="32"/>
        <v>Freedom Star</v>
      </c>
    </row>
    <row r="565" spans="1:13" ht="15">
      <c r="A565" s="46">
        <f>COUNTIFS(B$3:B$1130,B565)</f>
        <v>1</v>
      </c>
      <c r="B565" s="32" t="s">
        <v>405</v>
      </c>
      <c r="C565" s="47">
        <f>IF(ISNA(VLOOKUP(Журналисты!$B565,'10'!$B$2:$C$400,2,0))=TRUE,0,VLOOKUP(Журналисты!$B565,'10'!$B$2:$C$400,2,0))</f>
        <v>0</v>
      </c>
      <c r="D565" s="47">
        <f>IF(ISNA(VLOOKUP(Журналисты!$B565,'11'!$B$2:$C$400,2,0))=TRUE,0,VLOOKUP(Журналисты!$B565,'11'!$B$2:$C$400,2,0))</f>
        <v>0</v>
      </c>
      <c r="E565" s="47">
        <f>IF(ISNA(VLOOKUP(Журналисты!$B565,'12'!$B$2:$C$400,2,0))=TRUE,0,VLOOKUP(Журналисты!$B565,'12'!$B$2:$C$400,2,0))</f>
        <v>15700000</v>
      </c>
      <c r="F565" s="47">
        <f>IF(ISNA(VLOOKUP(Журналисты!$B565,'13'!$B$2:$C$400,2,0))=TRUE,0,VLOOKUP(Журналисты!$B565,'13'!$B$2:$C$400,2,0))</f>
        <v>0</v>
      </c>
      <c r="G565" s="47">
        <f>IF(ISNA(VLOOKUP(Журналисты!$B565,'14'!$B$2:$C$400,2,0))=TRUE,0,VLOOKUP(Журналисты!$B565,'14'!$B$2:$C$400,2,0))</f>
        <v>0</v>
      </c>
      <c r="H565" s="47">
        <f>IF(ISNA(VLOOKUP(Журналисты!$B565,'15'!$B$2:$C$400,2,0))=TRUE,0,VLOOKUP(Журналисты!$B565,'15'!$B$2:$C$400,2,0))</f>
        <v>0</v>
      </c>
      <c r="I565" s="37">
        <f t="shared" si="34"/>
        <v>15700000</v>
      </c>
      <c r="K565" s="39">
        <f t="shared" si="31"/>
        <v>1</v>
      </c>
      <c r="M565" s="38" t="str">
        <f t="shared" si="32"/>
        <v>von_BARBOSS</v>
      </c>
    </row>
    <row r="566" spans="1:13" ht="15">
      <c r="A566" s="46">
        <f>COUNTIFS(B$3:B$1130,B566)</f>
        <v>1</v>
      </c>
      <c r="B566" s="32" t="s">
        <v>124</v>
      </c>
      <c r="C566" s="47">
        <f>IF(ISNA(VLOOKUP(Журналисты!$B566,'10'!$B$2:$C$400,2,0))=TRUE,0,VLOOKUP(Журналисты!$B566,'10'!$B$2:$C$400,2,0))</f>
        <v>16700000</v>
      </c>
      <c r="D566" s="47">
        <f>IF(ISNA(VLOOKUP(Журналисты!$B566,'11'!$B$2:$C$400,2,0))=TRUE,0,VLOOKUP(Журналисты!$B566,'11'!$B$2:$C$400,2,0))</f>
        <v>16700000</v>
      </c>
      <c r="E566" s="47">
        <f>IF(ISNA(VLOOKUP(Журналисты!$B566,'12'!$B$2:$C$400,2,0))=TRUE,0,VLOOKUP(Журналисты!$B566,'12'!$B$2:$C$400,2,0))</f>
        <v>15700000</v>
      </c>
      <c r="F566" s="47">
        <f>IF(ISNA(VLOOKUP(Журналисты!$B566,'13'!$B$2:$C$400,2,0))=TRUE,0,VLOOKUP(Журналисты!$B566,'13'!$B$2:$C$400,2,0))</f>
        <v>0</v>
      </c>
      <c r="G566" s="47">
        <f>IF(ISNA(VLOOKUP(Журналисты!$B566,'14'!$B$2:$C$400,2,0))=TRUE,0,VLOOKUP(Журналисты!$B566,'14'!$B$2:$C$400,2,0))</f>
        <v>0</v>
      </c>
      <c r="H566" s="47">
        <f>IF(ISNA(VLOOKUP(Журналисты!$B566,'15'!$B$2:$C$400,2,0))=TRUE,0,VLOOKUP(Журналисты!$B566,'15'!$B$2:$C$400,2,0))</f>
        <v>0</v>
      </c>
      <c r="I566" s="37">
        <f t="shared" si="34"/>
        <v>49100000</v>
      </c>
      <c r="K566" s="39">
        <f t="shared" si="31"/>
        <v>3</v>
      </c>
      <c r="M566" s="38" t="str">
        <f t="shared" si="32"/>
        <v>ibizza</v>
      </c>
    </row>
    <row r="567" spans="1:13" ht="15">
      <c r="A567" s="46">
        <f>COUNTIFS(B$3:B$1130,B567)</f>
        <v>1</v>
      </c>
      <c r="B567" s="32" t="s">
        <v>406</v>
      </c>
      <c r="C567" s="47">
        <f>IF(ISNA(VLOOKUP(Журналисты!$B567,'10'!$B$2:$C$400,2,0))=TRUE,0,VLOOKUP(Журналисты!$B567,'10'!$B$2:$C$400,2,0))</f>
        <v>0</v>
      </c>
      <c r="D567" s="47">
        <f>IF(ISNA(VLOOKUP(Журналисты!$B567,'11'!$B$2:$C$400,2,0))=TRUE,0,VLOOKUP(Журналисты!$B567,'11'!$B$2:$C$400,2,0))</f>
        <v>0</v>
      </c>
      <c r="E567" s="47">
        <f>IF(ISNA(VLOOKUP(Журналисты!$B567,'12'!$B$2:$C$400,2,0))=TRUE,0,VLOOKUP(Журналисты!$B567,'12'!$B$2:$C$400,2,0))</f>
        <v>15500000</v>
      </c>
      <c r="F567" s="47">
        <f>IF(ISNA(VLOOKUP(Журналисты!$B567,'13'!$B$2:$C$400,2,0))=TRUE,0,VLOOKUP(Журналисты!$B567,'13'!$B$2:$C$400,2,0))</f>
        <v>0</v>
      </c>
      <c r="G567" s="47">
        <f>IF(ISNA(VLOOKUP(Журналисты!$B567,'14'!$B$2:$C$400,2,0))=TRUE,0,VLOOKUP(Журналисты!$B567,'14'!$B$2:$C$400,2,0))</f>
        <v>0</v>
      </c>
      <c r="H567" s="47">
        <f>IF(ISNA(VLOOKUP(Журналисты!$B567,'15'!$B$2:$C$400,2,0))=TRUE,0,VLOOKUP(Журналисты!$B567,'15'!$B$2:$C$400,2,0))</f>
        <v>0</v>
      </c>
      <c r="I567" s="37">
        <f t="shared" si="34"/>
        <v>15500000</v>
      </c>
      <c r="K567" s="39">
        <f t="shared" si="31"/>
        <v>1</v>
      </c>
      <c r="M567" s="38" t="str">
        <f t="shared" si="32"/>
        <v>Магнусс</v>
      </c>
    </row>
    <row r="568" spans="1:13" ht="15">
      <c r="A568" s="46">
        <f>COUNTIFS(B$3:B$1130,B568)</f>
        <v>1</v>
      </c>
      <c r="B568" s="32" t="s">
        <v>407</v>
      </c>
      <c r="C568" s="47">
        <f>IF(ISNA(VLOOKUP(Журналисты!$B568,'10'!$B$2:$C$400,2,0))=TRUE,0,VLOOKUP(Журналисты!$B568,'10'!$B$2:$C$400,2,0))</f>
        <v>0</v>
      </c>
      <c r="D568" s="47">
        <f>IF(ISNA(VLOOKUP(Журналисты!$B568,'11'!$B$2:$C$400,2,0))=TRUE,0,VLOOKUP(Журналисты!$B568,'11'!$B$2:$C$400,2,0))</f>
        <v>0</v>
      </c>
      <c r="E568" s="47">
        <f>IF(ISNA(VLOOKUP(Журналисты!$B568,'12'!$B$2:$C$400,2,0))=TRUE,0,VLOOKUP(Журналисты!$B568,'12'!$B$2:$C$400,2,0))</f>
        <v>15400000</v>
      </c>
      <c r="F568" s="47">
        <f>IF(ISNA(VLOOKUP(Журналисты!$B568,'13'!$B$2:$C$400,2,0))=TRUE,0,VLOOKUP(Журналисты!$B568,'13'!$B$2:$C$400,2,0))</f>
        <v>0</v>
      </c>
      <c r="G568" s="47">
        <f>IF(ISNA(VLOOKUP(Журналисты!$B568,'14'!$B$2:$C$400,2,0))=TRUE,0,VLOOKUP(Журналисты!$B568,'14'!$B$2:$C$400,2,0))</f>
        <v>0</v>
      </c>
      <c r="H568" s="47">
        <f>IF(ISNA(VLOOKUP(Журналисты!$B568,'15'!$B$2:$C$400,2,0))=TRUE,0,VLOOKUP(Журналисты!$B568,'15'!$B$2:$C$400,2,0))</f>
        <v>0</v>
      </c>
      <c r="I568" s="37">
        <f t="shared" si="34"/>
        <v>15400000</v>
      </c>
      <c r="K568" s="39">
        <f t="shared" si="31"/>
        <v>1</v>
      </c>
      <c r="M568" s="38" t="str">
        <f t="shared" si="32"/>
        <v>гоголь</v>
      </c>
    </row>
    <row r="569" spans="1:13" ht="15">
      <c r="A569" s="46">
        <f>COUNTIFS(B$3:B$1130,B569)</f>
        <v>1</v>
      </c>
      <c r="B569" s="32" t="s">
        <v>408</v>
      </c>
      <c r="C569" s="47">
        <f>IF(ISNA(VLOOKUP(Журналисты!$B569,'10'!$B$2:$C$400,2,0))=TRUE,0,VLOOKUP(Журналисты!$B569,'10'!$B$2:$C$400,2,0))</f>
        <v>0</v>
      </c>
      <c r="D569" s="47">
        <f>IF(ISNA(VLOOKUP(Журналисты!$B569,'11'!$B$2:$C$400,2,0))=TRUE,0,VLOOKUP(Журналисты!$B569,'11'!$B$2:$C$400,2,0))</f>
        <v>0</v>
      </c>
      <c r="E569" s="47">
        <f>IF(ISNA(VLOOKUP(Журналисты!$B569,'12'!$B$2:$C$400,2,0))=TRUE,0,VLOOKUP(Журналисты!$B569,'12'!$B$2:$C$400,2,0))</f>
        <v>15300000</v>
      </c>
      <c r="F569" s="47">
        <f>IF(ISNA(VLOOKUP(Журналисты!$B569,'13'!$B$2:$C$400,2,0))=TRUE,0,VLOOKUP(Журналисты!$B569,'13'!$B$2:$C$400,2,0))</f>
        <v>0</v>
      </c>
      <c r="G569" s="47">
        <f>IF(ISNA(VLOOKUP(Журналисты!$B569,'14'!$B$2:$C$400,2,0))=TRUE,0,VLOOKUP(Журналисты!$B569,'14'!$B$2:$C$400,2,0))</f>
        <v>0</v>
      </c>
      <c r="H569" s="47">
        <f>IF(ISNA(VLOOKUP(Журналисты!$B569,'15'!$B$2:$C$400,2,0))=TRUE,0,VLOOKUP(Журналисты!$B569,'15'!$B$2:$C$400,2,0))</f>
        <v>0</v>
      </c>
      <c r="I569" s="37">
        <f t="shared" si="34"/>
        <v>15300000</v>
      </c>
      <c r="K569" s="39">
        <f t="shared" si="31"/>
        <v>1</v>
      </c>
      <c r="M569" s="38" t="str">
        <f t="shared" si="32"/>
        <v>Archi_13</v>
      </c>
    </row>
    <row r="570" spans="1:13" ht="15">
      <c r="A570" s="46">
        <f>COUNTIFS(B$3:B$1130,B570)</f>
        <v>1</v>
      </c>
      <c r="B570" s="32" t="s">
        <v>411</v>
      </c>
      <c r="C570" s="47">
        <f>IF(ISNA(VLOOKUP(Журналисты!$B570,'10'!$B$2:$C$400,2,0))=TRUE,0,VLOOKUP(Журналисты!$B570,'10'!$B$2:$C$400,2,0))</f>
        <v>0</v>
      </c>
      <c r="D570" s="47">
        <f>IF(ISNA(VLOOKUP(Журналисты!$B570,'11'!$B$2:$C$400,2,0))=TRUE,0,VLOOKUP(Журналисты!$B570,'11'!$B$2:$C$400,2,0))</f>
        <v>0</v>
      </c>
      <c r="E570" s="47">
        <f>IF(ISNA(VLOOKUP(Журналисты!$B570,'12'!$B$2:$C$400,2,0))=TRUE,0,VLOOKUP(Журналисты!$B570,'12'!$B$2:$C$400,2,0))</f>
        <v>14500000</v>
      </c>
      <c r="F570" s="47">
        <f>IF(ISNA(VLOOKUP(Журналисты!$B570,'13'!$B$2:$C$400,2,0))=TRUE,0,VLOOKUP(Журналисты!$B570,'13'!$B$2:$C$400,2,0))</f>
        <v>0</v>
      </c>
      <c r="G570" s="47">
        <f>IF(ISNA(VLOOKUP(Журналисты!$B570,'14'!$B$2:$C$400,2,0))=TRUE,0,VLOOKUP(Журналисты!$B570,'14'!$B$2:$C$400,2,0))</f>
        <v>0</v>
      </c>
      <c r="H570" s="47">
        <f>IF(ISNA(VLOOKUP(Журналисты!$B570,'15'!$B$2:$C$400,2,0))=TRUE,0,VLOOKUP(Журналисты!$B570,'15'!$B$2:$C$400,2,0))</f>
        <v>0</v>
      </c>
      <c r="I570" s="37">
        <f t="shared" si="34"/>
        <v>14500000</v>
      </c>
      <c r="K570" s="39">
        <f t="shared" si="31"/>
        <v>1</v>
      </c>
      <c r="M570" s="38" t="str">
        <f t="shared" si="32"/>
        <v>Killovolt</v>
      </c>
    </row>
    <row r="571" spans="1:13" ht="15">
      <c r="A571" s="46">
        <f>COUNTIFS(B$3:B$1130,B571)</f>
        <v>1</v>
      </c>
      <c r="B571" s="32" t="s">
        <v>412</v>
      </c>
      <c r="C571" s="47">
        <f>IF(ISNA(VLOOKUP(Журналисты!$B571,'10'!$B$2:$C$400,2,0))=TRUE,0,VLOOKUP(Журналисты!$B571,'10'!$B$2:$C$400,2,0))</f>
        <v>0</v>
      </c>
      <c r="D571" s="47">
        <f>IF(ISNA(VLOOKUP(Журналисты!$B571,'11'!$B$2:$C$400,2,0))=TRUE,0,VLOOKUP(Журналисты!$B571,'11'!$B$2:$C$400,2,0))</f>
        <v>0</v>
      </c>
      <c r="E571" s="47">
        <f>IF(ISNA(VLOOKUP(Журналисты!$B571,'12'!$B$2:$C$400,2,0))=TRUE,0,VLOOKUP(Журналисты!$B571,'12'!$B$2:$C$400,2,0))</f>
        <v>14000000</v>
      </c>
      <c r="F571" s="47">
        <f>IF(ISNA(VLOOKUP(Журналисты!$B571,'13'!$B$2:$C$400,2,0))=TRUE,0,VLOOKUP(Журналисты!$B571,'13'!$B$2:$C$400,2,0))</f>
        <v>0</v>
      </c>
      <c r="G571" s="47">
        <f>IF(ISNA(VLOOKUP(Журналисты!$B571,'14'!$B$2:$C$400,2,0))=TRUE,0,VLOOKUP(Журналисты!$B571,'14'!$B$2:$C$400,2,0))</f>
        <v>0</v>
      </c>
      <c r="H571" s="47">
        <f>IF(ISNA(VLOOKUP(Журналисты!$B571,'15'!$B$2:$C$400,2,0))=TRUE,0,VLOOKUP(Журналисты!$B571,'15'!$B$2:$C$400,2,0))</f>
        <v>0</v>
      </c>
      <c r="I571" s="37">
        <f t="shared" si="34"/>
        <v>14000000</v>
      </c>
      <c r="K571" s="39">
        <f t="shared" si="31"/>
        <v>1</v>
      </c>
      <c r="M571" s="38" t="str">
        <f t="shared" si="32"/>
        <v>seregin19811</v>
      </c>
    </row>
    <row r="572" spans="1:13" ht="15">
      <c r="A572" s="46">
        <f>COUNTIFS(B$3:B$1130,B572)</f>
        <v>1</v>
      </c>
      <c r="B572" s="32" t="s">
        <v>413</v>
      </c>
      <c r="C572" s="47">
        <f>IF(ISNA(VLOOKUP(Журналисты!$B572,'10'!$B$2:$C$400,2,0))=TRUE,0,VLOOKUP(Журналисты!$B572,'10'!$B$2:$C$400,2,0))</f>
        <v>0</v>
      </c>
      <c r="D572" s="47">
        <f>IF(ISNA(VLOOKUP(Журналисты!$B572,'11'!$B$2:$C$400,2,0))=TRUE,0,VLOOKUP(Журналисты!$B572,'11'!$B$2:$C$400,2,0))</f>
        <v>0</v>
      </c>
      <c r="E572" s="47">
        <f>IF(ISNA(VLOOKUP(Журналисты!$B572,'12'!$B$2:$C$400,2,0))=TRUE,0,VLOOKUP(Журналисты!$B572,'12'!$B$2:$C$400,2,0))</f>
        <v>13800000</v>
      </c>
      <c r="F572" s="47">
        <f>IF(ISNA(VLOOKUP(Журналисты!$B572,'13'!$B$2:$C$400,2,0))=TRUE,0,VLOOKUP(Журналисты!$B572,'13'!$B$2:$C$400,2,0))</f>
        <v>0</v>
      </c>
      <c r="G572" s="47">
        <f>IF(ISNA(VLOOKUP(Журналисты!$B572,'14'!$B$2:$C$400,2,0))=TRUE,0,VLOOKUP(Журналисты!$B572,'14'!$B$2:$C$400,2,0))</f>
        <v>0</v>
      </c>
      <c r="H572" s="47">
        <f>IF(ISNA(VLOOKUP(Журналисты!$B572,'15'!$B$2:$C$400,2,0))=TRUE,0,VLOOKUP(Журналисты!$B572,'15'!$B$2:$C$400,2,0))</f>
        <v>0</v>
      </c>
      <c r="I572" s="37">
        <f t="shared" si="34"/>
        <v>13800000</v>
      </c>
      <c r="K572" s="39">
        <f t="shared" si="31"/>
        <v>1</v>
      </c>
      <c r="M572" s="38" t="str">
        <f t="shared" si="32"/>
        <v>rbhorse</v>
      </c>
    </row>
    <row r="573" spans="1:13" ht="15">
      <c r="A573" s="46">
        <f>COUNTIFS(B$3:B$1130,B573)</f>
        <v>1</v>
      </c>
      <c r="B573" s="32" t="s">
        <v>415</v>
      </c>
      <c r="C573" s="47">
        <f>IF(ISNA(VLOOKUP(Журналисты!$B573,'10'!$B$2:$C$400,2,0))=TRUE,0,VLOOKUP(Журналисты!$B573,'10'!$B$2:$C$400,2,0))</f>
        <v>0</v>
      </c>
      <c r="D573" s="47">
        <f>IF(ISNA(VLOOKUP(Журналисты!$B573,'11'!$B$2:$C$400,2,0))=TRUE,0,VLOOKUP(Журналисты!$B573,'11'!$B$2:$C$400,2,0))</f>
        <v>0</v>
      </c>
      <c r="E573" s="47">
        <f>IF(ISNA(VLOOKUP(Журналисты!$B573,'12'!$B$2:$C$400,2,0))=TRUE,0,VLOOKUP(Журналисты!$B573,'12'!$B$2:$C$400,2,0))</f>
        <v>13500000</v>
      </c>
      <c r="F573" s="47">
        <f>IF(ISNA(VLOOKUP(Журналисты!$B573,'13'!$B$2:$C$400,2,0))=TRUE,0,VLOOKUP(Журналисты!$B573,'13'!$B$2:$C$400,2,0))</f>
        <v>0</v>
      </c>
      <c r="G573" s="47">
        <f>IF(ISNA(VLOOKUP(Журналисты!$B573,'14'!$B$2:$C$400,2,0))=TRUE,0,VLOOKUP(Журналисты!$B573,'14'!$B$2:$C$400,2,0))</f>
        <v>0</v>
      </c>
      <c r="H573" s="47">
        <f>IF(ISNA(VLOOKUP(Журналисты!$B573,'15'!$B$2:$C$400,2,0))=TRUE,0,VLOOKUP(Журналисты!$B573,'15'!$B$2:$C$400,2,0))</f>
        <v>0</v>
      </c>
      <c r="I573" s="37">
        <f t="shared" si="34"/>
        <v>13500000</v>
      </c>
      <c r="K573" s="39">
        <f t="shared" si="31"/>
        <v>1</v>
      </c>
      <c r="M573" s="38" t="str">
        <f t="shared" si="32"/>
        <v>vasee63</v>
      </c>
    </row>
    <row r="574" spans="1:13" ht="15">
      <c r="A574" s="46">
        <f>COUNTIFS(B$3:B$1130,B574)</f>
        <v>1</v>
      </c>
      <c r="B574" s="32" t="s">
        <v>416</v>
      </c>
      <c r="C574" s="47">
        <f>IF(ISNA(VLOOKUP(Журналисты!$B574,'10'!$B$2:$C$400,2,0))=TRUE,0,VLOOKUP(Журналисты!$B574,'10'!$B$2:$C$400,2,0))</f>
        <v>0</v>
      </c>
      <c r="D574" s="47">
        <f>IF(ISNA(VLOOKUP(Журналисты!$B574,'11'!$B$2:$C$400,2,0))=TRUE,0,VLOOKUP(Журналисты!$B574,'11'!$B$2:$C$400,2,0))</f>
        <v>0</v>
      </c>
      <c r="E574" s="47">
        <f>IF(ISNA(VLOOKUP(Журналисты!$B574,'12'!$B$2:$C$400,2,0))=TRUE,0,VLOOKUP(Журналисты!$B574,'12'!$B$2:$C$400,2,0))</f>
        <v>12800000</v>
      </c>
      <c r="F574" s="47">
        <f>IF(ISNA(VLOOKUP(Журналисты!$B574,'13'!$B$2:$C$400,2,0))=TRUE,0,VLOOKUP(Журналисты!$B574,'13'!$B$2:$C$400,2,0))</f>
        <v>0</v>
      </c>
      <c r="G574" s="47">
        <f>IF(ISNA(VLOOKUP(Журналисты!$B574,'14'!$B$2:$C$400,2,0))=TRUE,0,VLOOKUP(Журналисты!$B574,'14'!$B$2:$C$400,2,0))</f>
        <v>0</v>
      </c>
      <c r="H574" s="47">
        <f>IF(ISNA(VLOOKUP(Журналисты!$B574,'15'!$B$2:$C$400,2,0))=TRUE,0,VLOOKUP(Журналисты!$B574,'15'!$B$2:$C$400,2,0))</f>
        <v>0</v>
      </c>
      <c r="I574" s="37">
        <f t="shared" si="34"/>
        <v>12800000</v>
      </c>
      <c r="K574" s="39">
        <f t="shared" si="31"/>
        <v>1</v>
      </c>
      <c r="M574" s="38" t="str">
        <f t="shared" si="32"/>
        <v>Дзюба</v>
      </c>
    </row>
    <row r="575" spans="1:13" ht="15">
      <c r="A575" s="46">
        <f>COUNTIFS(B$3:B$1130,B575)</f>
        <v>1</v>
      </c>
      <c r="B575" s="32" t="s">
        <v>419</v>
      </c>
      <c r="C575" s="47">
        <f>IF(ISNA(VLOOKUP(Журналисты!$B575,'10'!$B$2:$C$400,2,0))=TRUE,0,VLOOKUP(Журналисты!$B575,'10'!$B$2:$C$400,2,0))</f>
        <v>0</v>
      </c>
      <c r="D575" s="47">
        <f>IF(ISNA(VLOOKUP(Журналисты!$B575,'11'!$B$2:$C$400,2,0))=TRUE,0,VLOOKUP(Журналисты!$B575,'11'!$B$2:$C$400,2,0))</f>
        <v>0</v>
      </c>
      <c r="E575" s="47">
        <f>IF(ISNA(VLOOKUP(Журналисты!$B575,'12'!$B$2:$C$400,2,0))=TRUE,0,VLOOKUP(Журналисты!$B575,'12'!$B$2:$C$400,2,0))</f>
        <v>11900000</v>
      </c>
      <c r="F575" s="47">
        <f>IF(ISNA(VLOOKUP(Журналисты!$B575,'13'!$B$2:$C$400,2,0))=TRUE,0,VLOOKUP(Журналисты!$B575,'13'!$B$2:$C$400,2,0))</f>
        <v>0</v>
      </c>
      <c r="G575" s="47">
        <f>IF(ISNA(VLOOKUP(Журналисты!$B575,'14'!$B$2:$C$400,2,0))=TRUE,0,VLOOKUP(Журналисты!$B575,'14'!$B$2:$C$400,2,0))</f>
        <v>0</v>
      </c>
      <c r="H575" s="47">
        <f>IF(ISNA(VLOOKUP(Журналисты!$B575,'15'!$B$2:$C$400,2,0))=TRUE,0,VLOOKUP(Журналисты!$B575,'15'!$B$2:$C$400,2,0))</f>
        <v>0</v>
      </c>
      <c r="I575" s="37">
        <f t="shared" si="34"/>
        <v>11900000</v>
      </c>
      <c r="K575" s="39">
        <f t="shared" si="31"/>
        <v>1</v>
      </c>
      <c r="M575" s="38" t="str">
        <f t="shared" si="32"/>
        <v>Shoorik</v>
      </c>
    </row>
    <row r="576" spans="1:13" ht="15">
      <c r="A576" s="46">
        <f>COUNTIFS(B$3:B$1130,B576)</f>
        <v>1</v>
      </c>
      <c r="B576" s="32" t="s">
        <v>420</v>
      </c>
      <c r="C576" s="47">
        <f>IF(ISNA(VLOOKUP(Журналисты!$B576,'10'!$B$2:$C$400,2,0))=TRUE,0,VLOOKUP(Журналисты!$B576,'10'!$B$2:$C$400,2,0))</f>
        <v>0</v>
      </c>
      <c r="D576" s="47">
        <f>IF(ISNA(VLOOKUP(Журналисты!$B576,'11'!$B$2:$C$400,2,0))=TRUE,0,VLOOKUP(Журналисты!$B576,'11'!$B$2:$C$400,2,0))</f>
        <v>0</v>
      </c>
      <c r="E576" s="47">
        <f>IF(ISNA(VLOOKUP(Журналисты!$B576,'12'!$B$2:$C$400,2,0))=TRUE,0,VLOOKUP(Журналисты!$B576,'12'!$B$2:$C$400,2,0))</f>
        <v>11500000</v>
      </c>
      <c r="F576" s="47">
        <f>IF(ISNA(VLOOKUP(Журналисты!$B576,'13'!$B$2:$C$400,2,0))=TRUE,0,VLOOKUP(Журналисты!$B576,'13'!$B$2:$C$400,2,0))</f>
        <v>0</v>
      </c>
      <c r="G576" s="47">
        <f>IF(ISNA(VLOOKUP(Журналисты!$B576,'14'!$B$2:$C$400,2,0))=TRUE,0,VLOOKUP(Журналисты!$B576,'14'!$B$2:$C$400,2,0))</f>
        <v>0</v>
      </c>
      <c r="H576" s="47">
        <f>IF(ISNA(VLOOKUP(Журналисты!$B576,'15'!$B$2:$C$400,2,0))=TRUE,0,VLOOKUP(Журналисты!$B576,'15'!$B$2:$C$400,2,0))</f>
        <v>0</v>
      </c>
      <c r="I576" s="37">
        <f t="shared" si="34"/>
        <v>11500000</v>
      </c>
      <c r="K576" s="39">
        <f t="shared" si="31"/>
        <v>1</v>
      </c>
      <c r="M576" s="38" t="str">
        <f t="shared" si="32"/>
        <v>Lestat</v>
      </c>
    </row>
    <row r="577" spans="1:13" ht="15">
      <c r="A577" s="46">
        <f>COUNTIFS(B$3:B$1130,B577)</f>
        <v>1</v>
      </c>
      <c r="B577" s="32" t="s">
        <v>149</v>
      </c>
      <c r="C577" s="47">
        <f>IF(ISNA(VLOOKUP(Журналисты!$B577,'10'!$B$2:$C$400,2,0))=TRUE,0,VLOOKUP(Журналисты!$B577,'10'!$B$2:$C$400,2,0))</f>
        <v>12800000</v>
      </c>
      <c r="D577" s="47">
        <f>IF(ISNA(VLOOKUP(Журналисты!$B577,'11'!$B$2:$C$400,2,0))=TRUE,0,VLOOKUP(Журналисты!$B577,'11'!$B$2:$C$400,2,0))</f>
        <v>12800000</v>
      </c>
      <c r="E577" s="47">
        <f>IF(ISNA(VLOOKUP(Журналисты!$B577,'12'!$B$2:$C$400,2,0))=TRUE,0,VLOOKUP(Журналисты!$B577,'12'!$B$2:$C$400,2,0))</f>
        <v>11500000</v>
      </c>
      <c r="F577" s="47">
        <f>IF(ISNA(VLOOKUP(Журналисты!$B577,'13'!$B$2:$C$400,2,0))=TRUE,0,VLOOKUP(Журналисты!$B577,'13'!$B$2:$C$400,2,0))</f>
        <v>0</v>
      </c>
      <c r="G577" s="47">
        <f>IF(ISNA(VLOOKUP(Журналисты!$B577,'14'!$B$2:$C$400,2,0))=TRUE,0,VLOOKUP(Журналисты!$B577,'14'!$B$2:$C$400,2,0))</f>
        <v>0</v>
      </c>
      <c r="H577" s="47">
        <f>IF(ISNA(VLOOKUP(Журналисты!$B577,'15'!$B$2:$C$400,2,0))=TRUE,0,VLOOKUP(Журналисты!$B577,'15'!$B$2:$C$400,2,0))</f>
        <v>0</v>
      </c>
      <c r="I577" s="37">
        <f t="shared" si="34"/>
        <v>37100000</v>
      </c>
      <c r="K577" s="39">
        <f t="shared" si="31"/>
        <v>3</v>
      </c>
      <c r="M577" s="38" t="str">
        <f t="shared" si="32"/>
        <v>Valandil Fefalas</v>
      </c>
    </row>
    <row r="578" spans="1:13" ht="15">
      <c r="A578" s="46">
        <f>COUNTIFS(B$3:B$1130,B578)</f>
        <v>1</v>
      </c>
      <c r="B578" s="32" t="s">
        <v>421</v>
      </c>
      <c r="C578" s="47">
        <f>IF(ISNA(VLOOKUP(Журналисты!$B578,'10'!$B$2:$C$400,2,0))=TRUE,0,VLOOKUP(Журналисты!$B578,'10'!$B$2:$C$400,2,0))</f>
        <v>0</v>
      </c>
      <c r="D578" s="47">
        <f>IF(ISNA(VLOOKUP(Журналисты!$B578,'11'!$B$2:$C$400,2,0))=TRUE,0,VLOOKUP(Журналисты!$B578,'11'!$B$2:$C$400,2,0))</f>
        <v>0</v>
      </c>
      <c r="E578" s="47">
        <f>IF(ISNA(VLOOKUP(Журналисты!$B578,'12'!$B$2:$C$400,2,0))=TRUE,0,VLOOKUP(Журналисты!$B578,'12'!$B$2:$C$400,2,0))</f>
        <v>11400000</v>
      </c>
      <c r="F578" s="47">
        <f>IF(ISNA(VLOOKUP(Журналисты!$B578,'13'!$B$2:$C$400,2,0))=TRUE,0,VLOOKUP(Журналисты!$B578,'13'!$B$2:$C$400,2,0))</f>
        <v>0</v>
      </c>
      <c r="G578" s="47">
        <f>IF(ISNA(VLOOKUP(Журналисты!$B578,'14'!$B$2:$C$400,2,0))=TRUE,0,VLOOKUP(Журналисты!$B578,'14'!$B$2:$C$400,2,0))</f>
        <v>0</v>
      </c>
      <c r="H578" s="47">
        <f>IF(ISNA(VLOOKUP(Журналисты!$B578,'15'!$B$2:$C$400,2,0))=TRUE,0,VLOOKUP(Журналисты!$B578,'15'!$B$2:$C$400,2,0))</f>
        <v>0</v>
      </c>
      <c r="I578" s="37">
        <f t="shared" si="34"/>
        <v>11400000</v>
      </c>
      <c r="K578" s="39">
        <f t="shared" si="31"/>
        <v>1</v>
      </c>
      <c r="M578" s="38" t="str">
        <f t="shared" si="32"/>
        <v>Potroh</v>
      </c>
    </row>
    <row r="579" spans="1:13" ht="15">
      <c r="A579" s="46">
        <f>COUNTIFS(B$3:B$1130,B579)</f>
        <v>1</v>
      </c>
      <c r="B579" s="32" t="s">
        <v>428</v>
      </c>
      <c r="C579" s="47">
        <f>IF(ISNA(VLOOKUP(Журналисты!$B579,'10'!$B$2:$C$400,2,0))=TRUE,0,VLOOKUP(Журналисты!$B579,'10'!$B$2:$C$400,2,0))</f>
        <v>0</v>
      </c>
      <c r="D579" s="47">
        <f>IF(ISNA(VLOOKUP(Журналисты!$B579,'11'!$B$2:$C$400,2,0))=TRUE,0,VLOOKUP(Журналисты!$B579,'11'!$B$2:$C$400,2,0))</f>
        <v>0</v>
      </c>
      <c r="E579" s="47">
        <f>IF(ISNA(VLOOKUP(Журналисты!$B579,'12'!$B$2:$C$400,2,0))=TRUE,0,VLOOKUP(Журналисты!$B579,'12'!$B$2:$C$400,2,0))</f>
        <v>10200000</v>
      </c>
      <c r="F579" s="47">
        <f>IF(ISNA(VLOOKUP(Журналисты!$B579,'13'!$B$2:$C$400,2,0))=TRUE,0,VLOOKUP(Журналисты!$B579,'13'!$B$2:$C$400,2,0))</f>
        <v>0</v>
      </c>
      <c r="G579" s="47">
        <f>IF(ISNA(VLOOKUP(Журналисты!$B579,'14'!$B$2:$C$400,2,0))=TRUE,0,VLOOKUP(Журналисты!$B579,'14'!$B$2:$C$400,2,0))</f>
        <v>0</v>
      </c>
      <c r="H579" s="47">
        <f>IF(ISNA(VLOOKUP(Журналисты!$B579,'15'!$B$2:$C$400,2,0))=TRUE,0,VLOOKUP(Журналисты!$B579,'15'!$B$2:$C$400,2,0))</f>
        <v>0</v>
      </c>
      <c r="I579" s="37">
        <f aca="true" t="shared" si="35" ref="I579:I614">SUM(C579:H579)</f>
        <v>10200000</v>
      </c>
      <c r="K579" s="39">
        <f aca="true" t="shared" si="36" ref="K579:K642">COUNTIFS(C579:H579,"&gt;0")</f>
        <v>1</v>
      </c>
      <c r="M579" s="38" t="str">
        <f aca="true" t="shared" si="37" ref="M579:M642">B579</f>
        <v>Docyk</v>
      </c>
    </row>
    <row r="580" spans="1:13" ht="15">
      <c r="A580" s="46">
        <f>COUNTIFS(B$3:B$1130,B580)</f>
        <v>1</v>
      </c>
      <c r="B580" s="32" t="s">
        <v>432</v>
      </c>
      <c r="C580" s="47">
        <f>IF(ISNA(VLOOKUP(Журналисты!$B580,'10'!$B$2:$C$400,2,0))=TRUE,0,VLOOKUP(Журналисты!$B580,'10'!$B$2:$C$400,2,0))</f>
        <v>0</v>
      </c>
      <c r="D580" s="47">
        <f>IF(ISNA(VLOOKUP(Журналисты!$B580,'11'!$B$2:$C$400,2,0))=TRUE,0,VLOOKUP(Журналисты!$B580,'11'!$B$2:$C$400,2,0))</f>
        <v>0</v>
      </c>
      <c r="E580" s="47">
        <f>IF(ISNA(VLOOKUP(Журналисты!$B580,'12'!$B$2:$C$400,2,0))=TRUE,0,VLOOKUP(Журналисты!$B580,'12'!$B$2:$C$400,2,0))</f>
        <v>10000000</v>
      </c>
      <c r="F580" s="47">
        <f>IF(ISNA(VLOOKUP(Журналисты!$B580,'13'!$B$2:$C$400,2,0))=TRUE,0,VLOOKUP(Журналисты!$B580,'13'!$B$2:$C$400,2,0))</f>
        <v>0</v>
      </c>
      <c r="G580" s="47">
        <f>IF(ISNA(VLOOKUP(Журналисты!$B580,'14'!$B$2:$C$400,2,0))=TRUE,0,VLOOKUP(Журналисты!$B580,'14'!$B$2:$C$400,2,0))</f>
        <v>0</v>
      </c>
      <c r="H580" s="47">
        <f>IF(ISNA(VLOOKUP(Журналисты!$B580,'15'!$B$2:$C$400,2,0))=TRUE,0,VLOOKUP(Журналисты!$B580,'15'!$B$2:$C$400,2,0))</f>
        <v>0</v>
      </c>
      <c r="I580" s="37">
        <f t="shared" si="35"/>
        <v>10000000</v>
      </c>
      <c r="K580" s="39">
        <f t="shared" si="36"/>
        <v>1</v>
      </c>
      <c r="M580" s="38" t="str">
        <f t="shared" si="37"/>
        <v>Demon_Heart</v>
      </c>
    </row>
    <row r="581" spans="1:13" ht="15">
      <c r="A581" s="46">
        <f>COUNTIFS(B$3:B$1130,B581)</f>
        <v>1</v>
      </c>
      <c r="B581" s="32" t="s">
        <v>434</v>
      </c>
      <c r="C581" s="47">
        <f>IF(ISNA(VLOOKUP(Журналисты!$B581,'10'!$B$2:$C$400,2,0))=TRUE,0,VLOOKUP(Журналисты!$B581,'10'!$B$2:$C$400,2,0))</f>
        <v>0</v>
      </c>
      <c r="D581" s="47">
        <f>IF(ISNA(VLOOKUP(Журналисты!$B581,'11'!$B$2:$C$400,2,0))=TRUE,0,VLOOKUP(Журналисты!$B581,'11'!$B$2:$C$400,2,0))</f>
        <v>0</v>
      </c>
      <c r="E581" s="47">
        <f>IF(ISNA(VLOOKUP(Журналисты!$B581,'12'!$B$2:$C$400,2,0))=TRUE,0,VLOOKUP(Журналисты!$B581,'12'!$B$2:$C$400,2,0))</f>
        <v>9600000</v>
      </c>
      <c r="F581" s="47">
        <f>IF(ISNA(VLOOKUP(Журналисты!$B581,'13'!$B$2:$C$400,2,0))=TRUE,0,VLOOKUP(Журналисты!$B581,'13'!$B$2:$C$400,2,0))</f>
        <v>0</v>
      </c>
      <c r="G581" s="47">
        <f>IF(ISNA(VLOOKUP(Журналисты!$B581,'14'!$B$2:$C$400,2,0))=TRUE,0,VLOOKUP(Журналисты!$B581,'14'!$B$2:$C$400,2,0))</f>
        <v>0</v>
      </c>
      <c r="H581" s="47">
        <f>IF(ISNA(VLOOKUP(Журналисты!$B581,'15'!$B$2:$C$400,2,0))=TRUE,0,VLOOKUP(Журналисты!$B581,'15'!$B$2:$C$400,2,0))</f>
        <v>0</v>
      </c>
      <c r="I581" s="37">
        <f t="shared" si="35"/>
        <v>9600000</v>
      </c>
      <c r="K581" s="39">
        <f t="shared" si="36"/>
        <v>1</v>
      </c>
      <c r="M581" s="38" t="str">
        <f t="shared" si="37"/>
        <v>djuga7933</v>
      </c>
    </row>
    <row r="582" spans="1:13" ht="15">
      <c r="A582" s="46">
        <f>COUNTIFS(B$3:B$1130,B582)</f>
        <v>1</v>
      </c>
      <c r="B582" s="32" t="s">
        <v>435</v>
      </c>
      <c r="C582" s="47">
        <f>IF(ISNA(VLOOKUP(Журналисты!$B582,'10'!$B$2:$C$400,2,0))=TRUE,0,VLOOKUP(Журналисты!$B582,'10'!$B$2:$C$400,2,0))</f>
        <v>0</v>
      </c>
      <c r="D582" s="47">
        <f>IF(ISNA(VLOOKUP(Журналисты!$B582,'11'!$B$2:$C$400,2,0))=TRUE,0,VLOOKUP(Журналисты!$B582,'11'!$B$2:$C$400,2,0))</f>
        <v>0</v>
      </c>
      <c r="E582" s="47">
        <f>IF(ISNA(VLOOKUP(Журналисты!$B582,'12'!$B$2:$C$400,2,0))=TRUE,0,VLOOKUP(Журналисты!$B582,'12'!$B$2:$C$400,2,0))</f>
        <v>9500000</v>
      </c>
      <c r="F582" s="47">
        <f>IF(ISNA(VLOOKUP(Журналисты!$B582,'13'!$B$2:$C$400,2,0))=TRUE,0,VLOOKUP(Журналисты!$B582,'13'!$B$2:$C$400,2,0))</f>
        <v>0</v>
      </c>
      <c r="G582" s="47">
        <f>IF(ISNA(VLOOKUP(Журналисты!$B582,'14'!$B$2:$C$400,2,0))=TRUE,0,VLOOKUP(Журналисты!$B582,'14'!$B$2:$C$400,2,0))</f>
        <v>0</v>
      </c>
      <c r="H582" s="47">
        <f>IF(ISNA(VLOOKUP(Журналисты!$B582,'15'!$B$2:$C$400,2,0))=TRUE,0,VLOOKUP(Журналисты!$B582,'15'!$B$2:$C$400,2,0))</f>
        <v>0</v>
      </c>
      <c r="I582" s="37">
        <f t="shared" si="35"/>
        <v>9500000</v>
      </c>
      <c r="K582" s="39">
        <f t="shared" si="36"/>
        <v>1</v>
      </c>
      <c r="M582" s="38" t="str">
        <f t="shared" si="37"/>
        <v>Sir ArnoldWerdy)</v>
      </c>
    </row>
    <row r="583" spans="1:13" ht="15">
      <c r="A583" s="46">
        <f>COUNTIFS(B$3:B$1130,B583)</f>
        <v>1</v>
      </c>
      <c r="B583" s="32" t="s">
        <v>297</v>
      </c>
      <c r="C583" s="47">
        <f>IF(ISNA(VLOOKUP(Журналисты!$B583,'10'!$B$2:$C$400,2,0))=TRUE,0,VLOOKUP(Журналисты!$B583,'10'!$B$2:$C$400,2,0))</f>
        <v>2100000</v>
      </c>
      <c r="D583" s="47">
        <f>IF(ISNA(VLOOKUP(Журналисты!$B583,'11'!$B$2:$C$400,2,0))=TRUE,0,VLOOKUP(Журналисты!$B583,'11'!$B$2:$C$400,2,0))</f>
        <v>2300000</v>
      </c>
      <c r="E583" s="47">
        <f>IF(ISNA(VLOOKUP(Журналисты!$B583,'12'!$B$2:$C$400,2,0))=TRUE,0,VLOOKUP(Журналисты!$B583,'12'!$B$2:$C$400,2,0))</f>
        <v>9300000</v>
      </c>
      <c r="F583" s="47">
        <f>IF(ISNA(VLOOKUP(Журналисты!$B583,'13'!$B$2:$C$400,2,0))=TRUE,0,VLOOKUP(Журналисты!$B583,'13'!$B$2:$C$400,2,0))</f>
        <v>0</v>
      </c>
      <c r="G583" s="47">
        <f>IF(ISNA(VLOOKUP(Журналисты!$B583,'14'!$B$2:$C$400,2,0))=TRUE,0,VLOOKUP(Журналисты!$B583,'14'!$B$2:$C$400,2,0))</f>
        <v>0</v>
      </c>
      <c r="H583" s="47">
        <f>IF(ISNA(VLOOKUP(Журналисты!$B583,'15'!$B$2:$C$400,2,0))=TRUE,0,VLOOKUP(Журналисты!$B583,'15'!$B$2:$C$400,2,0))</f>
        <v>0</v>
      </c>
      <c r="I583" s="37">
        <f t="shared" si="35"/>
        <v>13700000</v>
      </c>
      <c r="K583" s="39">
        <f t="shared" si="36"/>
        <v>3</v>
      </c>
      <c r="M583" s="38" t="str">
        <f t="shared" si="37"/>
        <v>GeNT</v>
      </c>
    </row>
    <row r="584" spans="1:13" ht="15">
      <c r="A584" s="46">
        <f>COUNTIFS(B$3:B$1130,B584)</f>
        <v>1</v>
      </c>
      <c r="B584" s="32" t="s">
        <v>436</v>
      </c>
      <c r="C584" s="47">
        <f>IF(ISNA(VLOOKUP(Журналисты!$B584,'10'!$B$2:$C$400,2,0))=TRUE,0,VLOOKUP(Журналисты!$B584,'10'!$B$2:$C$400,2,0))</f>
        <v>0</v>
      </c>
      <c r="D584" s="47">
        <f>IF(ISNA(VLOOKUP(Журналисты!$B584,'11'!$B$2:$C$400,2,0))=TRUE,0,VLOOKUP(Журналисты!$B584,'11'!$B$2:$C$400,2,0))</f>
        <v>0</v>
      </c>
      <c r="E584" s="47">
        <f>IF(ISNA(VLOOKUP(Журналисты!$B584,'12'!$B$2:$C$400,2,0))=TRUE,0,VLOOKUP(Журналисты!$B584,'12'!$B$2:$C$400,2,0))</f>
        <v>9300000</v>
      </c>
      <c r="F584" s="47">
        <f>IF(ISNA(VLOOKUP(Журналисты!$B584,'13'!$B$2:$C$400,2,0))=TRUE,0,VLOOKUP(Журналисты!$B584,'13'!$B$2:$C$400,2,0))</f>
        <v>0</v>
      </c>
      <c r="G584" s="47">
        <f>IF(ISNA(VLOOKUP(Журналисты!$B584,'14'!$B$2:$C$400,2,0))=TRUE,0,VLOOKUP(Журналисты!$B584,'14'!$B$2:$C$400,2,0))</f>
        <v>0</v>
      </c>
      <c r="H584" s="47">
        <f>IF(ISNA(VLOOKUP(Журналисты!$B584,'15'!$B$2:$C$400,2,0))=TRUE,0,VLOOKUP(Журналисты!$B584,'15'!$B$2:$C$400,2,0))</f>
        <v>0</v>
      </c>
      <c r="I584" s="37">
        <f t="shared" si="35"/>
        <v>9300000</v>
      </c>
      <c r="K584" s="39">
        <f t="shared" si="36"/>
        <v>1</v>
      </c>
      <c r="M584" s="38" t="str">
        <f t="shared" si="37"/>
        <v>Venom2</v>
      </c>
    </row>
    <row r="585" spans="1:13" ht="15">
      <c r="A585" s="46">
        <f>COUNTIFS(B$3:B$1130,B585)</f>
        <v>1</v>
      </c>
      <c r="B585" s="32" t="s">
        <v>437</v>
      </c>
      <c r="C585" s="47">
        <f>IF(ISNA(VLOOKUP(Журналисты!$B585,'10'!$B$2:$C$400,2,0))=TRUE,0,VLOOKUP(Журналисты!$B585,'10'!$B$2:$C$400,2,0))</f>
        <v>0</v>
      </c>
      <c r="D585" s="47">
        <f>IF(ISNA(VLOOKUP(Журналисты!$B585,'11'!$B$2:$C$400,2,0))=TRUE,0,VLOOKUP(Журналисты!$B585,'11'!$B$2:$C$400,2,0))</f>
        <v>0</v>
      </c>
      <c r="E585" s="47">
        <f>IF(ISNA(VLOOKUP(Журналисты!$B585,'12'!$B$2:$C$400,2,0))=TRUE,0,VLOOKUP(Журналисты!$B585,'12'!$B$2:$C$400,2,0))</f>
        <v>9300000</v>
      </c>
      <c r="F585" s="47">
        <f>IF(ISNA(VLOOKUP(Журналисты!$B585,'13'!$B$2:$C$400,2,0))=TRUE,0,VLOOKUP(Журналисты!$B585,'13'!$B$2:$C$400,2,0))</f>
        <v>0</v>
      </c>
      <c r="G585" s="47">
        <f>IF(ISNA(VLOOKUP(Журналисты!$B585,'14'!$B$2:$C$400,2,0))=TRUE,0,VLOOKUP(Журналисты!$B585,'14'!$B$2:$C$400,2,0))</f>
        <v>0</v>
      </c>
      <c r="H585" s="47">
        <f>IF(ISNA(VLOOKUP(Журналисты!$B585,'15'!$B$2:$C$400,2,0))=TRUE,0,VLOOKUP(Журналисты!$B585,'15'!$B$2:$C$400,2,0))</f>
        <v>0</v>
      </c>
      <c r="I585" s="37">
        <f t="shared" si="35"/>
        <v>9300000</v>
      </c>
      <c r="K585" s="39">
        <f t="shared" si="36"/>
        <v>1</v>
      </c>
      <c r="M585" s="38" t="str">
        <f t="shared" si="37"/>
        <v>ManJack</v>
      </c>
    </row>
    <row r="586" spans="1:13" ht="15">
      <c r="A586" s="46">
        <f>COUNTIFS(B$3:B$1130,B586)</f>
        <v>1</v>
      </c>
      <c r="B586" s="32" t="s">
        <v>438</v>
      </c>
      <c r="C586" s="47">
        <f>IF(ISNA(VLOOKUP(Журналисты!$B586,'10'!$B$2:$C$400,2,0))=TRUE,0,VLOOKUP(Журналисты!$B586,'10'!$B$2:$C$400,2,0))</f>
        <v>0</v>
      </c>
      <c r="D586" s="47">
        <f>IF(ISNA(VLOOKUP(Журналисты!$B586,'11'!$B$2:$C$400,2,0))=TRUE,0,VLOOKUP(Журналисты!$B586,'11'!$B$2:$C$400,2,0))</f>
        <v>0</v>
      </c>
      <c r="E586" s="47">
        <f>IF(ISNA(VLOOKUP(Журналисты!$B586,'12'!$B$2:$C$400,2,0))=TRUE,0,VLOOKUP(Журналисты!$B586,'12'!$B$2:$C$400,2,0))</f>
        <v>9300000</v>
      </c>
      <c r="F586" s="47">
        <f>IF(ISNA(VLOOKUP(Журналисты!$B586,'13'!$B$2:$C$400,2,0))=TRUE,0,VLOOKUP(Журналисты!$B586,'13'!$B$2:$C$400,2,0))</f>
        <v>0</v>
      </c>
      <c r="G586" s="47">
        <f>IF(ISNA(VLOOKUP(Журналисты!$B586,'14'!$B$2:$C$400,2,0))=TRUE,0,VLOOKUP(Журналисты!$B586,'14'!$B$2:$C$400,2,0))</f>
        <v>0</v>
      </c>
      <c r="H586" s="47">
        <f>IF(ISNA(VLOOKUP(Журналисты!$B586,'15'!$B$2:$C$400,2,0))=TRUE,0,VLOOKUP(Журналисты!$B586,'15'!$B$2:$C$400,2,0))</f>
        <v>0</v>
      </c>
      <c r="I586" s="37">
        <f t="shared" si="35"/>
        <v>9300000</v>
      </c>
      <c r="K586" s="39">
        <f t="shared" si="36"/>
        <v>1</v>
      </c>
      <c r="M586" s="38" t="str">
        <f t="shared" si="37"/>
        <v>rfrf</v>
      </c>
    </row>
    <row r="587" spans="1:13" ht="15">
      <c r="A587" s="46">
        <f>COUNTIFS(B$3:B$1130,B587)</f>
        <v>1</v>
      </c>
      <c r="B587" s="32" t="s">
        <v>65</v>
      </c>
      <c r="C587" s="47">
        <f>IF(ISNA(VLOOKUP(Журналисты!$B587,'10'!$B$2:$C$400,2,0))=TRUE,0,VLOOKUP(Журналисты!$B587,'10'!$B$2:$C$400,2,0))</f>
        <v>33000000</v>
      </c>
      <c r="D587" s="47">
        <f>IF(ISNA(VLOOKUP(Журналисты!$B587,'11'!$B$2:$C$400,2,0))=TRUE,0,VLOOKUP(Журналисты!$B587,'11'!$B$2:$C$400,2,0))</f>
        <v>33000000</v>
      </c>
      <c r="E587" s="47">
        <f>IF(ISNA(VLOOKUP(Журналисты!$B587,'12'!$B$2:$C$400,2,0))=TRUE,0,VLOOKUP(Журналисты!$B587,'12'!$B$2:$C$400,2,0))</f>
        <v>9200000</v>
      </c>
      <c r="F587" s="47">
        <f>IF(ISNA(VLOOKUP(Журналисты!$B587,'13'!$B$2:$C$400,2,0))=TRUE,0,VLOOKUP(Журналисты!$B587,'13'!$B$2:$C$400,2,0))</f>
        <v>0</v>
      </c>
      <c r="G587" s="47">
        <f>IF(ISNA(VLOOKUP(Журналисты!$B587,'14'!$B$2:$C$400,2,0))=TRUE,0,VLOOKUP(Журналисты!$B587,'14'!$B$2:$C$400,2,0))</f>
        <v>0</v>
      </c>
      <c r="H587" s="47">
        <f>IF(ISNA(VLOOKUP(Журналисты!$B587,'15'!$B$2:$C$400,2,0))=TRUE,0,VLOOKUP(Журналисты!$B587,'15'!$B$2:$C$400,2,0))</f>
        <v>0</v>
      </c>
      <c r="I587" s="37">
        <f t="shared" si="35"/>
        <v>75200000</v>
      </c>
      <c r="K587" s="39">
        <f t="shared" si="36"/>
        <v>3</v>
      </c>
      <c r="M587" s="38" t="str">
        <f t="shared" si="37"/>
        <v>wispa2009</v>
      </c>
    </row>
    <row r="588" spans="1:13" ht="15">
      <c r="A588" s="46">
        <f>COUNTIFS(B$3:B$1130,B588)</f>
        <v>1</v>
      </c>
      <c r="B588" s="32" t="s">
        <v>439</v>
      </c>
      <c r="C588" s="47">
        <f>IF(ISNA(VLOOKUP(Журналисты!$B588,'10'!$B$2:$C$400,2,0))=TRUE,0,VLOOKUP(Журналисты!$B588,'10'!$B$2:$C$400,2,0))</f>
        <v>0</v>
      </c>
      <c r="D588" s="47">
        <f>IF(ISNA(VLOOKUP(Журналисты!$B588,'11'!$B$2:$C$400,2,0))=TRUE,0,VLOOKUP(Журналисты!$B588,'11'!$B$2:$C$400,2,0))</f>
        <v>0</v>
      </c>
      <c r="E588" s="47">
        <f>IF(ISNA(VLOOKUP(Журналисты!$B588,'12'!$B$2:$C$400,2,0))=TRUE,0,VLOOKUP(Журналисты!$B588,'12'!$B$2:$C$400,2,0))</f>
        <v>9000000</v>
      </c>
      <c r="F588" s="47">
        <f>IF(ISNA(VLOOKUP(Журналисты!$B588,'13'!$B$2:$C$400,2,0))=TRUE,0,VLOOKUP(Журналисты!$B588,'13'!$B$2:$C$400,2,0))</f>
        <v>0</v>
      </c>
      <c r="G588" s="47">
        <f>IF(ISNA(VLOOKUP(Журналисты!$B588,'14'!$B$2:$C$400,2,0))=TRUE,0,VLOOKUP(Журналисты!$B588,'14'!$B$2:$C$400,2,0))</f>
        <v>0</v>
      </c>
      <c r="H588" s="47">
        <f>IF(ISNA(VLOOKUP(Журналисты!$B588,'15'!$B$2:$C$400,2,0))=TRUE,0,VLOOKUP(Журналисты!$B588,'15'!$B$2:$C$400,2,0))</f>
        <v>0</v>
      </c>
      <c r="I588" s="37">
        <f t="shared" si="35"/>
        <v>9000000</v>
      </c>
      <c r="K588" s="39">
        <f t="shared" si="36"/>
        <v>1</v>
      </c>
      <c r="M588" s="38" t="str">
        <f t="shared" si="37"/>
        <v>ICEBERG</v>
      </c>
    </row>
    <row r="589" spans="1:13" ht="15">
      <c r="A589" s="46">
        <f>COUNTIFS(B$3:B$1130,B589)</f>
        <v>1</v>
      </c>
      <c r="B589" s="32" t="s">
        <v>255</v>
      </c>
      <c r="C589" s="47">
        <f>IF(ISNA(VLOOKUP(Журналисты!$B589,'10'!$B$2:$C$400,2,0))=TRUE,0,VLOOKUP(Журналисты!$B589,'10'!$B$2:$C$400,2,0))</f>
        <v>3400000</v>
      </c>
      <c r="D589" s="47">
        <f>IF(ISNA(VLOOKUP(Журналисты!$B589,'11'!$B$2:$C$400,2,0))=TRUE,0,VLOOKUP(Журналисты!$B589,'11'!$B$2:$C$400,2,0))</f>
        <v>3400000</v>
      </c>
      <c r="E589" s="47">
        <f>IF(ISNA(VLOOKUP(Журналисты!$B589,'12'!$B$2:$C$400,2,0))=TRUE,0,VLOOKUP(Журналисты!$B589,'12'!$B$2:$C$400,2,0))</f>
        <v>8800000</v>
      </c>
      <c r="F589" s="47">
        <f>IF(ISNA(VLOOKUP(Журналисты!$B589,'13'!$B$2:$C$400,2,0))=TRUE,0,VLOOKUP(Журналисты!$B589,'13'!$B$2:$C$400,2,0))</f>
        <v>0</v>
      </c>
      <c r="G589" s="47">
        <f>IF(ISNA(VLOOKUP(Журналисты!$B589,'14'!$B$2:$C$400,2,0))=TRUE,0,VLOOKUP(Журналисты!$B589,'14'!$B$2:$C$400,2,0))</f>
        <v>0</v>
      </c>
      <c r="H589" s="47">
        <f>IF(ISNA(VLOOKUP(Журналисты!$B589,'15'!$B$2:$C$400,2,0))=TRUE,0,VLOOKUP(Журналисты!$B589,'15'!$B$2:$C$400,2,0))</f>
        <v>0</v>
      </c>
      <c r="I589" s="37">
        <f t="shared" si="35"/>
        <v>15600000</v>
      </c>
      <c r="K589" s="39">
        <f t="shared" si="36"/>
        <v>3</v>
      </c>
      <c r="M589" s="38" t="str">
        <f t="shared" si="37"/>
        <v>ayrom</v>
      </c>
    </row>
    <row r="590" spans="1:13" ht="15">
      <c r="A590" s="46">
        <f>COUNTIFS(B$3:B$1130,B590)</f>
        <v>1</v>
      </c>
      <c r="B590" s="32" t="s">
        <v>440</v>
      </c>
      <c r="C590" s="47">
        <f>IF(ISNA(VLOOKUP(Журналисты!$B590,'10'!$B$2:$C$400,2,0))=TRUE,0,VLOOKUP(Журналисты!$B590,'10'!$B$2:$C$400,2,0))</f>
        <v>0</v>
      </c>
      <c r="D590" s="47">
        <f>IF(ISNA(VLOOKUP(Журналисты!$B590,'11'!$B$2:$C$400,2,0))=TRUE,0,VLOOKUP(Журналисты!$B590,'11'!$B$2:$C$400,2,0))</f>
        <v>0</v>
      </c>
      <c r="E590" s="47">
        <f>IF(ISNA(VLOOKUP(Журналисты!$B590,'12'!$B$2:$C$400,2,0))=TRUE,0,VLOOKUP(Журналисты!$B590,'12'!$B$2:$C$400,2,0))</f>
        <v>8600000</v>
      </c>
      <c r="F590" s="47">
        <f>IF(ISNA(VLOOKUP(Журналисты!$B590,'13'!$B$2:$C$400,2,0))=TRUE,0,VLOOKUP(Журналисты!$B590,'13'!$B$2:$C$400,2,0))</f>
        <v>0</v>
      </c>
      <c r="G590" s="47">
        <f>IF(ISNA(VLOOKUP(Журналисты!$B590,'14'!$B$2:$C$400,2,0))=TRUE,0,VLOOKUP(Журналисты!$B590,'14'!$B$2:$C$400,2,0))</f>
        <v>0</v>
      </c>
      <c r="H590" s="47">
        <f>IF(ISNA(VLOOKUP(Журналисты!$B590,'15'!$B$2:$C$400,2,0))=TRUE,0,VLOOKUP(Журналисты!$B590,'15'!$B$2:$C$400,2,0))</f>
        <v>0</v>
      </c>
      <c r="I590" s="37">
        <f t="shared" si="35"/>
        <v>8600000</v>
      </c>
      <c r="K590" s="39">
        <f t="shared" si="36"/>
        <v>1</v>
      </c>
      <c r="M590" s="38" t="str">
        <f t="shared" si="37"/>
        <v>M19Warrior</v>
      </c>
    </row>
    <row r="591" spans="1:13" ht="15">
      <c r="A591" s="46">
        <f>COUNTIFS(B$3:B$1130,B591)</f>
        <v>1</v>
      </c>
      <c r="B591" s="32" t="s">
        <v>441</v>
      </c>
      <c r="C591" s="47">
        <f>IF(ISNA(VLOOKUP(Журналисты!$B591,'10'!$B$2:$C$400,2,0))=TRUE,0,VLOOKUP(Журналисты!$B591,'10'!$B$2:$C$400,2,0))</f>
        <v>0</v>
      </c>
      <c r="D591" s="47">
        <f>IF(ISNA(VLOOKUP(Журналисты!$B591,'11'!$B$2:$C$400,2,0))=TRUE,0,VLOOKUP(Журналисты!$B591,'11'!$B$2:$C$400,2,0))</f>
        <v>0</v>
      </c>
      <c r="E591" s="47">
        <f>IF(ISNA(VLOOKUP(Журналисты!$B591,'12'!$B$2:$C$400,2,0))=TRUE,0,VLOOKUP(Журналисты!$B591,'12'!$B$2:$C$400,2,0))</f>
        <v>8600000</v>
      </c>
      <c r="F591" s="47">
        <f>IF(ISNA(VLOOKUP(Журналисты!$B591,'13'!$B$2:$C$400,2,0))=TRUE,0,VLOOKUP(Журналисты!$B591,'13'!$B$2:$C$400,2,0))</f>
        <v>0</v>
      </c>
      <c r="G591" s="47">
        <f>IF(ISNA(VLOOKUP(Журналисты!$B591,'14'!$B$2:$C$400,2,0))=TRUE,0,VLOOKUP(Журналисты!$B591,'14'!$B$2:$C$400,2,0))</f>
        <v>0</v>
      </c>
      <c r="H591" s="47">
        <f>IF(ISNA(VLOOKUP(Журналисты!$B591,'15'!$B$2:$C$400,2,0))=TRUE,0,VLOOKUP(Журналисты!$B591,'15'!$B$2:$C$400,2,0))</f>
        <v>0</v>
      </c>
      <c r="I591" s="37">
        <f t="shared" si="35"/>
        <v>8600000</v>
      </c>
      <c r="K591" s="39">
        <f t="shared" si="36"/>
        <v>1</v>
      </c>
      <c r="M591" s="38" t="str">
        <f t="shared" si="37"/>
        <v>Pashtiga</v>
      </c>
    </row>
    <row r="592" spans="1:13" ht="15">
      <c r="A592" s="46">
        <f>COUNTIFS(B$3:B$1130,B592)</f>
        <v>1</v>
      </c>
      <c r="B592" s="32" t="s">
        <v>444</v>
      </c>
      <c r="C592" s="47">
        <f>IF(ISNA(VLOOKUP(Журналисты!$B592,'10'!$B$2:$C$400,2,0))=TRUE,0,VLOOKUP(Журналисты!$B592,'10'!$B$2:$C$400,2,0))</f>
        <v>0</v>
      </c>
      <c r="D592" s="47">
        <f>IF(ISNA(VLOOKUP(Журналисты!$B592,'11'!$B$2:$C$400,2,0))=TRUE,0,VLOOKUP(Журналисты!$B592,'11'!$B$2:$C$400,2,0))</f>
        <v>0</v>
      </c>
      <c r="E592" s="47">
        <f>IF(ISNA(VLOOKUP(Журналисты!$B592,'12'!$B$2:$C$400,2,0))=TRUE,0,VLOOKUP(Журналисты!$B592,'12'!$B$2:$C$400,2,0))</f>
        <v>8400000</v>
      </c>
      <c r="F592" s="47">
        <f>IF(ISNA(VLOOKUP(Журналисты!$B592,'13'!$B$2:$C$400,2,0))=TRUE,0,VLOOKUP(Журналисты!$B592,'13'!$B$2:$C$400,2,0))</f>
        <v>0</v>
      </c>
      <c r="G592" s="47">
        <f>IF(ISNA(VLOOKUP(Журналисты!$B592,'14'!$B$2:$C$400,2,0))=TRUE,0,VLOOKUP(Журналисты!$B592,'14'!$B$2:$C$400,2,0))</f>
        <v>0</v>
      </c>
      <c r="H592" s="47">
        <f>IF(ISNA(VLOOKUP(Журналисты!$B592,'15'!$B$2:$C$400,2,0))=TRUE,0,VLOOKUP(Журналисты!$B592,'15'!$B$2:$C$400,2,0))</f>
        <v>0</v>
      </c>
      <c r="I592" s="37">
        <f t="shared" si="35"/>
        <v>8400000</v>
      </c>
      <c r="K592" s="39">
        <f t="shared" si="36"/>
        <v>1</v>
      </c>
      <c r="M592" s="38" t="str">
        <f t="shared" si="37"/>
        <v>azDen</v>
      </c>
    </row>
    <row r="593" spans="1:13" ht="15">
      <c r="A593" s="46">
        <f>COUNTIFS(B$3:B$1130,B593)</f>
        <v>1</v>
      </c>
      <c r="B593" s="32" t="s">
        <v>445</v>
      </c>
      <c r="C593" s="47">
        <f>IF(ISNA(VLOOKUP(Журналисты!$B593,'10'!$B$2:$C$400,2,0))=TRUE,0,VLOOKUP(Журналисты!$B593,'10'!$B$2:$C$400,2,0))</f>
        <v>0</v>
      </c>
      <c r="D593" s="47">
        <f>IF(ISNA(VLOOKUP(Журналисты!$B593,'11'!$B$2:$C$400,2,0))=TRUE,0,VLOOKUP(Журналисты!$B593,'11'!$B$2:$C$400,2,0))</f>
        <v>0</v>
      </c>
      <c r="E593" s="47">
        <f>IF(ISNA(VLOOKUP(Журналисты!$B593,'12'!$B$2:$C$400,2,0))=TRUE,0,VLOOKUP(Журналисты!$B593,'12'!$B$2:$C$400,2,0))</f>
        <v>8400000</v>
      </c>
      <c r="F593" s="47">
        <f>IF(ISNA(VLOOKUP(Журналисты!$B593,'13'!$B$2:$C$400,2,0))=TRUE,0,VLOOKUP(Журналисты!$B593,'13'!$B$2:$C$400,2,0))</f>
        <v>0</v>
      </c>
      <c r="G593" s="47">
        <f>IF(ISNA(VLOOKUP(Журналисты!$B593,'14'!$B$2:$C$400,2,0))=TRUE,0,VLOOKUP(Журналисты!$B593,'14'!$B$2:$C$400,2,0))</f>
        <v>0</v>
      </c>
      <c r="H593" s="47">
        <f>IF(ISNA(VLOOKUP(Журналисты!$B593,'15'!$B$2:$C$400,2,0))=TRUE,0,VLOOKUP(Журналисты!$B593,'15'!$B$2:$C$400,2,0))</f>
        <v>0</v>
      </c>
      <c r="I593" s="37">
        <f t="shared" si="35"/>
        <v>8400000</v>
      </c>
      <c r="K593" s="39">
        <f t="shared" si="36"/>
        <v>1</v>
      </c>
      <c r="M593" s="38" t="str">
        <f t="shared" si="37"/>
        <v>Pit_Bull_</v>
      </c>
    </row>
    <row r="594" spans="1:13" ht="15">
      <c r="A594" s="46">
        <f>COUNTIFS(B$3:B$1130,B594)</f>
        <v>1</v>
      </c>
      <c r="B594" s="32" t="s">
        <v>446</v>
      </c>
      <c r="C594" s="47">
        <f>IF(ISNA(VLOOKUP(Журналисты!$B594,'10'!$B$2:$C$400,2,0))=TRUE,0,VLOOKUP(Журналисты!$B594,'10'!$B$2:$C$400,2,0))</f>
        <v>0</v>
      </c>
      <c r="D594" s="47">
        <f>IF(ISNA(VLOOKUP(Журналисты!$B594,'11'!$B$2:$C$400,2,0))=TRUE,0,VLOOKUP(Журналисты!$B594,'11'!$B$2:$C$400,2,0))</f>
        <v>0</v>
      </c>
      <c r="E594" s="47">
        <f>IF(ISNA(VLOOKUP(Журналисты!$B594,'12'!$B$2:$C$400,2,0))=TRUE,0,VLOOKUP(Журналисты!$B594,'12'!$B$2:$C$400,2,0))</f>
        <v>8400000</v>
      </c>
      <c r="F594" s="47">
        <f>IF(ISNA(VLOOKUP(Журналисты!$B594,'13'!$B$2:$C$400,2,0))=TRUE,0,VLOOKUP(Журналисты!$B594,'13'!$B$2:$C$400,2,0))</f>
        <v>0</v>
      </c>
      <c r="G594" s="47">
        <f>IF(ISNA(VLOOKUP(Журналисты!$B594,'14'!$B$2:$C$400,2,0))=TRUE,0,VLOOKUP(Журналисты!$B594,'14'!$B$2:$C$400,2,0))</f>
        <v>0</v>
      </c>
      <c r="H594" s="47">
        <f>IF(ISNA(VLOOKUP(Журналисты!$B594,'15'!$B$2:$C$400,2,0))=TRUE,0,VLOOKUP(Журналисты!$B594,'15'!$B$2:$C$400,2,0))</f>
        <v>0</v>
      </c>
      <c r="I594" s="37">
        <f t="shared" si="35"/>
        <v>8400000</v>
      </c>
      <c r="K594" s="39">
        <f t="shared" si="36"/>
        <v>1</v>
      </c>
      <c r="M594" s="38" t="str">
        <f t="shared" si="37"/>
        <v>V1SoR</v>
      </c>
    </row>
    <row r="595" spans="1:13" ht="15">
      <c r="A595" s="46">
        <f>COUNTIFS(B$3:B$1130,B595)</f>
        <v>1</v>
      </c>
      <c r="B595" s="32" t="s">
        <v>447</v>
      </c>
      <c r="C595" s="47">
        <f>IF(ISNA(VLOOKUP(Журналисты!$B595,'10'!$B$2:$C$400,2,0))=TRUE,0,VLOOKUP(Журналисты!$B595,'10'!$B$2:$C$400,2,0))</f>
        <v>0</v>
      </c>
      <c r="D595" s="47">
        <f>IF(ISNA(VLOOKUP(Журналисты!$B595,'11'!$B$2:$C$400,2,0))=TRUE,0,VLOOKUP(Журналисты!$B595,'11'!$B$2:$C$400,2,0))</f>
        <v>0</v>
      </c>
      <c r="E595" s="47">
        <f>IF(ISNA(VLOOKUP(Журналисты!$B595,'12'!$B$2:$C$400,2,0))=TRUE,0,VLOOKUP(Журналисты!$B595,'12'!$B$2:$C$400,2,0))</f>
        <v>8400000</v>
      </c>
      <c r="F595" s="47">
        <f>IF(ISNA(VLOOKUP(Журналисты!$B595,'13'!$B$2:$C$400,2,0))=TRUE,0,VLOOKUP(Журналисты!$B595,'13'!$B$2:$C$400,2,0))</f>
        <v>0</v>
      </c>
      <c r="G595" s="47">
        <f>IF(ISNA(VLOOKUP(Журналисты!$B595,'14'!$B$2:$C$400,2,0))=TRUE,0,VLOOKUP(Журналисты!$B595,'14'!$B$2:$C$400,2,0))</f>
        <v>0</v>
      </c>
      <c r="H595" s="47">
        <f>IF(ISNA(VLOOKUP(Журналисты!$B595,'15'!$B$2:$C$400,2,0))=TRUE,0,VLOOKUP(Журналисты!$B595,'15'!$B$2:$C$400,2,0))</f>
        <v>0</v>
      </c>
      <c r="I595" s="37">
        <f t="shared" si="35"/>
        <v>8400000</v>
      </c>
      <c r="K595" s="39">
        <f t="shared" si="36"/>
        <v>1</v>
      </c>
      <c r="M595" s="38" t="str">
        <f t="shared" si="37"/>
        <v>Gutierrez</v>
      </c>
    </row>
    <row r="596" spans="1:13" ht="15">
      <c r="A596" s="46">
        <f>COUNTIFS(B$3:B$1130,B596)</f>
        <v>1</v>
      </c>
      <c r="B596" s="32" t="s">
        <v>448</v>
      </c>
      <c r="C596" s="47">
        <f>IF(ISNA(VLOOKUP(Журналисты!$B596,'10'!$B$2:$C$400,2,0))=TRUE,0,VLOOKUP(Журналисты!$B596,'10'!$B$2:$C$400,2,0))</f>
        <v>0</v>
      </c>
      <c r="D596" s="47">
        <f>IF(ISNA(VLOOKUP(Журналисты!$B596,'11'!$B$2:$C$400,2,0))=TRUE,0,VLOOKUP(Журналисты!$B596,'11'!$B$2:$C$400,2,0))</f>
        <v>0</v>
      </c>
      <c r="E596" s="47">
        <f>IF(ISNA(VLOOKUP(Журналисты!$B596,'12'!$B$2:$C$400,2,0))=TRUE,0,VLOOKUP(Журналисты!$B596,'12'!$B$2:$C$400,2,0))</f>
        <v>8300000</v>
      </c>
      <c r="F596" s="47">
        <f>IF(ISNA(VLOOKUP(Журналисты!$B596,'13'!$B$2:$C$400,2,0))=TRUE,0,VLOOKUP(Журналисты!$B596,'13'!$B$2:$C$400,2,0))</f>
        <v>0</v>
      </c>
      <c r="G596" s="47">
        <f>IF(ISNA(VLOOKUP(Журналисты!$B596,'14'!$B$2:$C$400,2,0))=TRUE,0,VLOOKUP(Журналисты!$B596,'14'!$B$2:$C$400,2,0))</f>
        <v>0</v>
      </c>
      <c r="H596" s="47">
        <f>IF(ISNA(VLOOKUP(Журналисты!$B596,'15'!$B$2:$C$400,2,0))=TRUE,0,VLOOKUP(Журналисты!$B596,'15'!$B$2:$C$400,2,0))</f>
        <v>0</v>
      </c>
      <c r="I596" s="37">
        <f t="shared" si="35"/>
        <v>8300000</v>
      </c>
      <c r="K596" s="39">
        <f t="shared" si="36"/>
        <v>1</v>
      </c>
      <c r="M596" s="38" t="str">
        <f t="shared" si="37"/>
        <v>Labanja</v>
      </c>
    </row>
    <row r="597" spans="1:13" ht="15">
      <c r="A597" s="46">
        <f>COUNTIFS(B$3:B$1130,B597)</f>
        <v>1</v>
      </c>
      <c r="B597" s="32" t="s">
        <v>449</v>
      </c>
      <c r="C597" s="47">
        <f>IF(ISNA(VLOOKUP(Журналисты!$B597,'10'!$B$2:$C$400,2,0))=TRUE,0,VLOOKUP(Журналисты!$B597,'10'!$B$2:$C$400,2,0))</f>
        <v>0</v>
      </c>
      <c r="D597" s="47">
        <f>IF(ISNA(VLOOKUP(Журналисты!$B597,'11'!$B$2:$C$400,2,0))=TRUE,0,VLOOKUP(Журналисты!$B597,'11'!$B$2:$C$400,2,0))</f>
        <v>0</v>
      </c>
      <c r="E597" s="47">
        <f>IF(ISNA(VLOOKUP(Журналисты!$B597,'12'!$B$2:$C$400,2,0))=TRUE,0,VLOOKUP(Журналисты!$B597,'12'!$B$2:$C$400,2,0))</f>
        <v>8200000</v>
      </c>
      <c r="F597" s="47">
        <f>IF(ISNA(VLOOKUP(Журналисты!$B597,'13'!$B$2:$C$400,2,0))=TRUE,0,VLOOKUP(Журналисты!$B597,'13'!$B$2:$C$400,2,0))</f>
        <v>0</v>
      </c>
      <c r="G597" s="47">
        <f>IF(ISNA(VLOOKUP(Журналисты!$B597,'14'!$B$2:$C$400,2,0))=TRUE,0,VLOOKUP(Журналисты!$B597,'14'!$B$2:$C$400,2,0))</f>
        <v>0</v>
      </c>
      <c r="H597" s="47">
        <f>IF(ISNA(VLOOKUP(Журналисты!$B597,'15'!$B$2:$C$400,2,0))=TRUE,0,VLOOKUP(Журналисты!$B597,'15'!$B$2:$C$400,2,0))</f>
        <v>0</v>
      </c>
      <c r="I597" s="37">
        <f t="shared" si="35"/>
        <v>8200000</v>
      </c>
      <c r="K597" s="39">
        <f t="shared" si="36"/>
        <v>1</v>
      </c>
      <c r="M597" s="38" t="str">
        <f t="shared" si="37"/>
        <v>Tih_on</v>
      </c>
    </row>
    <row r="598" spans="1:13" ht="15">
      <c r="A598" s="46">
        <f>COUNTIFS(B$3:B$1130,B598)</f>
        <v>1</v>
      </c>
      <c r="B598" s="32" t="s">
        <v>60</v>
      </c>
      <c r="C598" s="47">
        <f>IF(ISNA(VLOOKUP(Журналисты!$B598,'10'!$B$2:$C$400,2,0))=TRUE,0,VLOOKUP(Журналисты!$B598,'10'!$B$2:$C$400,2,0))</f>
        <v>34200000</v>
      </c>
      <c r="D598" s="47">
        <f>IF(ISNA(VLOOKUP(Журналисты!$B598,'11'!$B$2:$C$400,2,0))=TRUE,0,VLOOKUP(Журналисты!$B598,'11'!$B$2:$C$400,2,0))</f>
        <v>34200000</v>
      </c>
      <c r="E598" s="47">
        <f>IF(ISNA(VLOOKUP(Журналисты!$B598,'12'!$B$2:$C$400,2,0))=TRUE,0,VLOOKUP(Журналисты!$B598,'12'!$B$2:$C$400,2,0))</f>
        <v>8100000</v>
      </c>
      <c r="F598" s="47">
        <f>IF(ISNA(VLOOKUP(Журналисты!$B598,'13'!$B$2:$C$400,2,0))=TRUE,0,VLOOKUP(Журналисты!$B598,'13'!$B$2:$C$400,2,0))</f>
        <v>0</v>
      </c>
      <c r="G598" s="47">
        <f>IF(ISNA(VLOOKUP(Журналисты!$B598,'14'!$B$2:$C$400,2,0))=TRUE,0,VLOOKUP(Журналисты!$B598,'14'!$B$2:$C$400,2,0))</f>
        <v>0</v>
      </c>
      <c r="H598" s="47">
        <f>IF(ISNA(VLOOKUP(Журналисты!$B598,'15'!$B$2:$C$400,2,0))=TRUE,0,VLOOKUP(Журналисты!$B598,'15'!$B$2:$C$400,2,0))</f>
        <v>0</v>
      </c>
      <c r="I598" s="37">
        <f t="shared" si="35"/>
        <v>76500000</v>
      </c>
      <c r="K598" s="39">
        <f t="shared" si="36"/>
        <v>3</v>
      </c>
      <c r="M598" s="38" t="str">
        <f t="shared" si="37"/>
        <v>ZUCKER</v>
      </c>
    </row>
    <row r="599" spans="1:13" ht="15">
      <c r="A599" s="46">
        <f>COUNTIFS(B$3:B$1130,B599)</f>
        <v>1</v>
      </c>
      <c r="B599" s="32" t="s">
        <v>451</v>
      </c>
      <c r="C599" s="47">
        <f>IF(ISNA(VLOOKUP(Журналисты!$B599,'10'!$B$2:$C$400,2,0))=TRUE,0,VLOOKUP(Журналисты!$B599,'10'!$B$2:$C$400,2,0))</f>
        <v>0</v>
      </c>
      <c r="D599" s="47">
        <f>IF(ISNA(VLOOKUP(Журналисты!$B599,'11'!$B$2:$C$400,2,0))=TRUE,0,VLOOKUP(Журналисты!$B599,'11'!$B$2:$C$400,2,0))</f>
        <v>0</v>
      </c>
      <c r="E599" s="47">
        <f>IF(ISNA(VLOOKUP(Журналисты!$B599,'12'!$B$2:$C$400,2,0))=TRUE,0,VLOOKUP(Журналисты!$B599,'12'!$B$2:$C$400,2,0))</f>
        <v>8000000</v>
      </c>
      <c r="F599" s="47">
        <f>IF(ISNA(VLOOKUP(Журналисты!$B599,'13'!$B$2:$C$400,2,0))=TRUE,0,VLOOKUP(Журналисты!$B599,'13'!$B$2:$C$400,2,0))</f>
        <v>0</v>
      </c>
      <c r="G599" s="47">
        <f>IF(ISNA(VLOOKUP(Журналисты!$B599,'14'!$B$2:$C$400,2,0))=TRUE,0,VLOOKUP(Журналисты!$B599,'14'!$B$2:$C$400,2,0))</f>
        <v>0</v>
      </c>
      <c r="H599" s="47">
        <f>IF(ISNA(VLOOKUP(Журналисты!$B599,'15'!$B$2:$C$400,2,0))=TRUE,0,VLOOKUP(Журналисты!$B599,'15'!$B$2:$C$400,2,0))</f>
        <v>0</v>
      </c>
      <c r="I599" s="37">
        <f t="shared" si="35"/>
        <v>8000000</v>
      </c>
      <c r="K599" s="39">
        <f t="shared" si="36"/>
        <v>1</v>
      </c>
      <c r="M599" s="38" t="str">
        <f t="shared" si="37"/>
        <v>Wex</v>
      </c>
    </row>
    <row r="600" spans="1:13" ht="15">
      <c r="A600" s="46">
        <f>COUNTIFS(B$3:B$1130,B600)</f>
        <v>1</v>
      </c>
      <c r="B600" s="32" t="s">
        <v>210</v>
      </c>
      <c r="C600" s="47">
        <f>IF(ISNA(VLOOKUP(Журналисты!$B600,'10'!$B$2:$C$400,2,0))=TRUE,0,VLOOKUP(Журналисты!$B600,'10'!$B$2:$C$400,2,0))</f>
        <v>5800000</v>
      </c>
      <c r="D600" s="47">
        <f>IF(ISNA(VLOOKUP(Журналисты!$B600,'11'!$B$2:$C$400,2,0))=TRUE,0,VLOOKUP(Журналисты!$B600,'11'!$B$2:$C$400,2,0))</f>
        <v>6900000</v>
      </c>
      <c r="E600" s="47">
        <f>IF(ISNA(VLOOKUP(Журналисты!$B600,'12'!$B$2:$C$400,2,0))=TRUE,0,VLOOKUP(Журналисты!$B600,'12'!$B$2:$C$400,2,0))</f>
        <v>7700000</v>
      </c>
      <c r="F600" s="47">
        <f>IF(ISNA(VLOOKUP(Журналисты!$B600,'13'!$B$2:$C$400,2,0))=TRUE,0,VLOOKUP(Журналисты!$B600,'13'!$B$2:$C$400,2,0))</f>
        <v>0</v>
      </c>
      <c r="G600" s="47">
        <f>IF(ISNA(VLOOKUP(Журналисты!$B600,'14'!$B$2:$C$400,2,0))=TRUE,0,VLOOKUP(Журналисты!$B600,'14'!$B$2:$C$400,2,0))</f>
        <v>0</v>
      </c>
      <c r="H600" s="47">
        <f>IF(ISNA(VLOOKUP(Журналисты!$B600,'15'!$B$2:$C$400,2,0))=TRUE,0,VLOOKUP(Журналисты!$B600,'15'!$B$2:$C$400,2,0))</f>
        <v>0</v>
      </c>
      <c r="I600" s="37">
        <f t="shared" si="35"/>
        <v>20400000</v>
      </c>
      <c r="K600" s="39">
        <f t="shared" si="36"/>
        <v>3</v>
      </c>
      <c r="M600" s="38" t="str">
        <f t="shared" si="37"/>
        <v>270866</v>
      </c>
    </row>
    <row r="601" spans="1:13" ht="15">
      <c r="A601" s="46">
        <f>COUNTIFS(B$3:B$1130,B601)</f>
        <v>1</v>
      </c>
      <c r="B601" s="32" t="s">
        <v>133</v>
      </c>
      <c r="C601" s="47">
        <f>IF(ISNA(VLOOKUP(Журналисты!$B601,'10'!$B$2:$C$400,2,0))=TRUE,0,VLOOKUP(Журналисты!$B601,'10'!$B$2:$C$400,2,0))</f>
        <v>15200000</v>
      </c>
      <c r="D601" s="47">
        <f>IF(ISNA(VLOOKUP(Журналисты!$B601,'11'!$B$2:$C$400,2,0))=TRUE,0,VLOOKUP(Журналисты!$B601,'11'!$B$2:$C$400,2,0))</f>
        <v>14700000</v>
      </c>
      <c r="E601" s="47">
        <f>IF(ISNA(VLOOKUP(Журналисты!$B601,'12'!$B$2:$C$400,2,0))=TRUE,0,VLOOKUP(Журналисты!$B601,'12'!$B$2:$C$400,2,0))</f>
        <v>7600000</v>
      </c>
      <c r="F601" s="47">
        <f>IF(ISNA(VLOOKUP(Журналисты!$B601,'13'!$B$2:$C$400,2,0))=TRUE,0,VLOOKUP(Журналисты!$B601,'13'!$B$2:$C$400,2,0))</f>
        <v>0</v>
      </c>
      <c r="G601" s="47">
        <f>IF(ISNA(VLOOKUP(Журналисты!$B601,'14'!$B$2:$C$400,2,0))=TRUE,0,VLOOKUP(Журналисты!$B601,'14'!$B$2:$C$400,2,0))</f>
        <v>0</v>
      </c>
      <c r="H601" s="47">
        <f>IF(ISNA(VLOOKUP(Журналисты!$B601,'15'!$B$2:$C$400,2,0))=TRUE,0,VLOOKUP(Журналисты!$B601,'15'!$B$2:$C$400,2,0))</f>
        <v>0</v>
      </c>
      <c r="I601" s="37">
        <f t="shared" si="35"/>
        <v>37500000</v>
      </c>
      <c r="K601" s="39">
        <f t="shared" si="36"/>
        <v>3</v>
      </c>
      <c r="M601" s="38" t="str">
        <f t="shared" si="37"/>
        <v>Cartman7</v>
      </c>
    </row>
    <row r="602" spans="1:13" ht="15">
      <c r="A602" s="46">
        <f>COUNTIFS(B$3:B$1130,B602)</f>
        <v>1</v>
      </c>
      <c r="B602" s="32" t="s">
        <v>454</v>
      </c>
      <c r="C602" s="47">
        <f>IF(ISNA(VLOOKUP(Журналисты!$B602,'10'!$B$2:$C$400,2,0))=TRUE,0,VLOOKUP(Журналисты!$B602,'10'!$B$2:$C$400,2,0))</f>
        <v>0</v>
      </c>
      <c r="D602" s="47">
        <f>IF(ISNA(VLOOKUP(Журналисты!$B602,'11'!$B$2:$C$400,2,0))=TRUE,0,VLOOKUP(Журналисты!$B602,'11'!$B$2:$C$400,2,0))</f>
        <v>0</v>
      </c>
      <c r="E602" s="47">
        <f>IF(ISNA(VLOOKUP(Журналисты!$B602,'12'!$B$2:$C$400,2,0))=TRUE,0,VLOOKUP(Журналисты!$B602,'12'!$B$2:$C$400,2,0))</f>
        <v>7600000</v>
      </c>
      <c r="F602" s="47">
        <f>IF(ISNA(VLOOKUP(Журналисты!$B602,'13'!$B$2:$C$400,2,0))=TRUE,0,VLOOKUP(Журналисты!$B602,'13'!$B$2:$C$400,2,0))</f>
        <v>0</v>
      </c>
      <c r="G602" s="47">
        <f>IF(ISNA(VLOOKUP(Журналисты!$B602,'14'!$B$2:$C$400,2,0))=TRUE,0,VLOOKUP(Журналисты!$B602,'14'!$B$2:$C$400,2,0))</f>
        <v>0</v>
      </c>
      <c r="H602" s="47">
        <f>IF(ISNA(VLOOKUP(Журналисты!$B602,'15'!$B$2:$C$400,2,0))=TRUE,0,VLOOKUP(Журналисты!$B602,'15'!$B$2:$C$400,2,0))</f>
        <v>0</v>
      </c>
      <c r="I602" s="37">
        <f t="shared" si="35"/>
        <v>7600000</v>
      </c>
      <c r="K602" s="39">
        <f t="shared" si="36"/>
        <v>1</v>
      </c>
      <c r="M602" s="38" t="str">
        <f t="shared" si="37"/>
        <v>roman191</v>
      </c>
    </row>
    <row r="603" spans="1:13" ht="15">
      <c r="A603" s="46">
        <f>COUNTIFS(B$3:B$1130,B603)</f>
        <v>1</v>
      </c>
      <c r="B603" s="32" t="s">
        <v>455</v>
      </c>
      <c r="C603" s="47">
        <f>IF(ISNA(VLOOKUP(Журналисты!$B603,'10'!$B$2:$C$400,2,0))=TRUE,0,VLOOKUP(Журналисты!$B603,'10'!$B$2:$C$400,2,0))</f>
        <v>0</v>
      </c>
      <c r="D603" s="47">
        <f>IF(ISNA(VLOOKUP(Журналисты!$B603,'11'!$B$2:$C$400,2,0))=TRUE,0,VLOOKUP(Журналисты!$B603,'11'!$B$2:$C$400,2,0))</f>
        <v>0</v>
      </c>
      <c r="E603" s="47">
        <f>IF(ISNA(VLOOKUP(Журналисты!$B603,'12'!$B$2:$C$400,2,0))=TRUE,0,VLOOKUP(Журналисты!$B603,'12'!$B$2:$C$400,2,0))</f>
        <v>7400000</v>
      </c>
      <c r="F603" s="47">
        <f>IF(ISNA(VLOOKUP(Журналисты!$B603,'13'!$B$2:$C$400,2,0))=TRUE,0,VLOOKUP(Журналисты!$B603,'13'!$B$2:$C$400,2,0))</f>
        <v>0</v>
      </c>
      <c r="G603" s="47">
        <f>IF(ISNA(VLOOKUP(Журналисты!$B603,'14'!$B$2:$C$400,2,0))=TRUE,0,VLOOKUP(Журналисты!$B603,'14'!$B$2:$C$400,2,0))</f>
        <v>0</v>
      </c>
      <c r="H603" s="47">
        <f>IF(ISNA(VLOOKUP(Журналисты!$B603,'15'!$B$2:$C$400,2,0))=TRUE,0,VLOOKUP(Журналисты!$B603,'15'!$B$2:$C$400,2,0))</f>
        <v>0</v>
      </c>
      <c r="I603" s="37">
        <f t="shared" si="35"/>
        <v>7400000</v>
      </c>
      <c r="K603" s="39">
        <f t="shared" si="36"/>
        <v>1</v>
      </c>
      <c r="M603" s="38" t="str">
        <f t="shared" si="37"/>
        <v>Alderaan</v>
      </c>
    </row>
    <row r="604" spans="1:13" ht="15">
      <c r="A604" s="46">
        <f>COUNTIFS(B$3:B$1130,B604)</f>
        <v>1</v>
      </c>
      <c r="B604" s="32" t="s">
        <v>456</v>
      </c>
      <c r="C604" s="47">
        <f>IF(ISNA(VLOOKUP(Журналисты!$B604,'10'!$B$2:$C$400,2,0))=TRUE,0,VLOOKUP(Журналисты!$B604,'10'!$B$2:$C$400,2,0))</f>
        <v>0</v>
      </c>
      <c r="D604" s="47">
        <f>IF(ISNA(VLOOKUP(Журналисты!$B604,'11'!$B$2:$C$400,2,0))=TRUE,0,VLOOKUP(Журналисты!$B604,'11'!$B$2:$C$400,2,0))</f>
        <v>0</v>
      </c>
      <c r="E604" s="47">
        <f>IF(ISNA(VLOOKUP(Журналисты!$B604,'12'!$B$2:$C$400,2,0))=TRUE,0,VLOOKUP(Журналисты!$B604,'12'!$B$2:$C$400,2,0))</f>
        <v>7200000</v>
      </c>
      <c r="F604" s="47">
        <f>IF(ISNA(VLOOKUP(Журналисты!$B604,'13'!$B$2:$C$400,2,0))=TRUE,0,VLOOKUP(Журналисты!$B604,'13'!$B$2:$C$400,2,0))</f>
        <v>0</v>
      </c>
      <c r="G604" s="47">
        <f>IF(ISNA(VLOOKUP(Журналисты!$B604,'14'!$B$2:$C$400,2,0))=TRUE,0,VLOOKUP(Журналисты!$B604,'14'!$B$2:$C$400,2,0))</f>
        <v>0</v>
      </c>
      <c r="H604" s="47">
        <f>IF(ISNA(VLOOKUP(Журналисты!$B604,'15'!$B$2:$C$400,2,0))=TRUE,0,VLOOKUP(Журналисты!$B604,'15'!$B$2:$C$400,2,0))</f>
        <v>0</v>
      </c>
      <c r="I604" s="37">
        <f t="shared" si="35"/>
        <v>7200000</v>
      </c>
      <c r="K604" s="39">
        <f t="shared" si="36"/>
        <v>1</v>
      </c>
      <c r="M604" s="38" t="str">
        <f t="shared" si="37"/>
        <v>Paganist</v>
      </c>
    </row>
    <row r="605" spans="1:13" ht="15">
      <c r="A605" s="46">
        <f>COUNTIFS(B$3:B$1130,B605)</f>
        <v>1</v>
      </c>
      <c r="B605" s="32" t="s">
        <v>457</v>
      </c>
      <c r="C605" s="47">
        <f>IF(ISNA(VLOOKUP(Журналисты!$B605,'10'!$B$2:$C$400,2,0))=TRUE,0,VLOOKUP(Журналисты!$B605,'10'!$B$2:$C$400,2,0))</f>
        <v>0</v>
      </c>
      <c r="D605" s="47">
        <f>IF(ISNA(VLOOKUP(Журналисты!$B605,'11'!$B$2:$C$400,2,0))=TRUE,0,VLOOKUP(Журналисты!$B605,'11'!$B$2:$C$400,2,0))</f>
        <v>0</v>
      </c>
      <c r="E605" s="47">
        <f>IF(ISNA(VLOOKUP(Журналисты!$B605,'12'!$B$2:$C$400,2,0))=TRUE,0,VLOOKUP(Журналисты!$B605,'12'!$B$2:$C$400,2,0))</f>
        <v>7100000</v>
      </c>
      <c r="F605" s="47">
        <f>IF(ISNA(VLOOKUP(Журналисты!$B605,'13'!$B$2:$C$400,2,0))=TRUE,0,VLOOKUP(Журналисты!$B605,'13'!$B$2:$C$400,2,0))</f>
        <v>0</v>
      </c>
      <c r="G605" s="47">
        <f>IF(ISNA(VLOOKUP(Журналисты!$B605,'14'!$B$2:$C$400,2,0))=TRUE,0,VLOOKUP(Журналисты!$B605,'14'!$B$2:$C$400,2,0))</f>
        <v>0</v>
      </c>
      <c r="H605" s="47">
        <f>IF(ISNA(VLOOKUP(Журналисты!$B605,'15'!$B$2:$C$400,2,0))=TRUE,0,VLOOKUP(Журналисты!$B605,'15'!$B$2:$C$400,2,0))</f>
        <v>0</v>
      </c>
      <c r="I605" s="37">
        <f t="shared" si="35"/>
        <v>7100000</v>
      </c>
      <c r="K605" s="39">
        <f t="shared" si="36"/>
        <v>1</v>
      </c>
      <c r="M605" s="38" t="str">
        <f t="shared" si="37"/>
        <v>AC Bukovina</v>
      </c>
    </row>
    <row r="606" spans="1:13" ht="15">
      <c r="A606" s="46">
        <f>COUNTIFS(B$3:B$1130,B606)</f>
        <v>1</v>
      </c>
      <c r="B606" s="32" t="s">
        <v>460</v>
      </c>
      <c r="C606" s="47">
        <f>IF(ISNA(VLOOKUP(Журналисты!$B606,'10'!$B$2:$C$400,2,0))=TRUE,0,VLOOKUP(Журналисты!$B606,'10'!$B$2:$C$400,2,0))</f>
        <v>0</v>
      </c>
      <c r="D606" s="47">
        <f>IF(ISNA(VLOOKUP(Журналисты!$B606,'11'!$B$2:$C$400,2,0))=TRUE,0,VLOOKUP(Журналисты!$B606,'11'!$B$2:$C$400,2,0))</f>
        <v>0</v>
      </c>
      <c r="E606" s="47">
        <f>IF(ISNA(VLOOKUP(Журналисты!$B606,'12'!$B$2:$C$400,2,0))=TRUE,0,VLOOKUP(Журналисты!$B606,'12'!$B$2:$C$400,2,0))</f>
        <v>7000000</v>
      </c>
      <c r="F606" s="47">
        <f>IF(ISNA(VLOOKUP(Журналисты!$B606,'13'!$B$2:$C$400,2,0))=TRUE,0,VLOOKUP(Журналисты!$B606,'13'!$B$2:$C$400,2,0))</f>
        <v>0</v>
      </c>
      <c r="G606" s="47">
        <f>IF(ISNA(VLOOKUP(Журналисты!$B606,'14'!$B$2:$C$400,2,0))=TRUE,0,VLOOKUP(Журналисты!$B606,'14'!$B$2:$C$400,2,0))</f>
        <v>0</v>
      </c>
      <c r="H606" s="47">
        <f>IF(ISNA(VLOOKUP(Журналисты!$B606,'15'!$B$2:$C$400,2,0))=TRUE,0,VLOOKUP(Журналисты!$B606,'15'!$B$2:$C$400,2,0))</f>
        <v>0</v>
      </c>
      <c r="I606" s="37">
        <f t="shared" si="35"/>
        <v>7000000</v>
      </c>
      <c r="K606" s="39">
        <f t="shared" si="36"/>
        <v>1</v>
      </c>
      <c r="M606" s="38" t="str">
        <f t="shared" si="37"/>
        <v>Mr_SnaK</v>
      </c>
    </row>
    <row r="607" spans="1:13" ht="15">
      <c r="A607" s="46">
        <f>COUNTIFS(B$3:B$1130,B607)</f>
        <v>1</v>
      </c>
      <c r="B607" s="32" t="s">
        <v>461</v>
      </c>
      <c r="C607" s="47">
        <f>IF(ISNA(VLOOKUP(Журналисты!$B607,'10'!$B$2:$C$400,2,0))=TRUE,0,VLOOKUP(Журналисты!$B607,'10'!$B$2:$C$400,2,0))</f>
        <v>0</v>
      </c>
      <c r="D607" s="47">
        <f>IF(ISNA(VLOOKUP(Журналисты!$B607,'11'!$B$2:$C$400,2,0))=TRUE,0,VLOOKUP(Журналисты!$B607,'11'!$B$2:$C$400,2,0))</f>
        <v>0</v>
      </c>
      <c r="E607" s="47">
        <f>IF(ISNA(VLOOKUP(Журналисты!$B607,'12'!$B$2:$C$400,2,0))=TRUE,0,VLOOKUP(Журналисты!$B607,'12'!$B$2:$C$400,2,0))</f>
        <v>7000000</v>
      </c>
      <c r="F607" s="47">
        <f>IF(ISNA(VLOOKUP(Журналисты!$B607,'13'!$B$2:$C$400,2,0))=TRUE,0,VLOOKUP(Журналисты!$B607,'13'!$B$2:$C$400,2,0))</f>
        <v>0</v>
      </c>
      <c r="G607" s="47">
        <f>IF(ISNA(VLOOKUP(Журналисты!$B607,'14'!$B$2:$C$400,2,0))=TRUE,0,VLOOKUP(Журналисты!$B607,'14'!$B$2:$C$400,2,0))</f>
        <v>0</v>
      </c>
      <c r="H607" s="47">
        <f>IF(ISNA(VLOOKUP(Журналисты!$B607,'15'!$B$2:$C$400,2,0))=TRUE,0,VLOOKUP(Журналисты!$B607,'15'!$B$2:$C$400,2,0))</f>
        <v>0</v>
      </c>
      <c r="I607" s="37">
        <f t="shared" si="35"/>
        <v>7000000</v>
      </c>
      <c r="K607" s="39">
        <f t="shared" si="36"/>
        <v>1</v>
      </c>
      <c r="M607" s="38" t="str">
        <f t="shared" si="37"/>
        <v>Фуфсяк</v>
      </c>
    </row>
    <row r="608" spans="1:13" ht="15">
      <c r="A608" s="46">
        <f>COUNTIFS(B$3:B$1130,B608)</f>
        <v>1</v>
      </c>
      <c r="B608" s="32" t="s">
        <v>462</v>
      </c>
      <c r="C608" s="47">
        <f>IF(ISNA(VLOOKUP(Журналисты!$B608,'10'!$B$2:$C$400,2,0))=TRUE,0,VLOOKUP(Журналисты!$B608,'10'!$B$2:$C$400,2,0))</f>
        <v>0</v>
      </c>
      <c r="D608" s="47">
        <f>IF(ISNA(VLOOKUP(Журналисты!$B608,'11'!$B$2:$C$400,2,0))=TRUE,0,VLOOKUP(Журналисты!$B608,'11'!$B$2:$C$400,2,0))</f>
        <v>0</v>
      </c>
      <c r="E608" s="47">
        <f>IF(ISNA(VLOOKUP(Журналисты!$B608,'12'!$B$2:$C$400,2,0))=TRUE,0,VLOOKUP(Журналисты!$B608,'12'!$B$2:$C$400,2,0))</f>
        <v>6900000</v>
      </c>
      <c r="F608" s="47">
        <f>IF(ISNA(VLOOKUP(Журналисты!$B608,'13'!$B$2:$C$400,2,0))=TRUE,0,VLOOKUP(Журналисты!$B608,'13'!$B$2:$C$400,2,0))</f>
        <v>0</v>
      </c>
      <c r="G608" s="47">
        <f>IF(ISNA(VLOOKUP(Журналисты!$B608,'14'!$B$2:$C$400,2,0))=TRUE,0,VLOOKUP(Журналисты!$B608,'14'!$B$2:$C$400,2,0))</f>
        <v>0</v>
      </c>
      <c r="H608" s="47">
        <f>IF(ISNA(VLOOKUP(Журналисты!$B608,'15'!$B$2:$C$400,2,0))=TRUE,0,VLOOKUP(Журналисты!$B608,'15'!$B$2:$C$400,2,0))</f>
        <v>0</v>
      </c>
      <c r="I608" s="37">
        <f t="shared" si="35"/>
        <v>6900000</v>
      </c>
      <c r="K608" s="39">
        <f t="shared" si="36"/>
        <v>1</v>
      </c>
      <c r="M608" s="38" t="str">
        <f t="shared" si="37"/>
        <v>Silver Rain</v>
      </c>
    </row>
    <row r="609" spans="1:13" ht="15">
      <c r="A609" s="46">
        <f>COUNTIFS(B$3:B$1130,B609)</f>
        <v>1</v>
      </c>
      <c r="B609" s="32" t="s">
        <v>463</v>
      </c>
      <c r="C609" s="47">
        <f>IF(ISNA(VLOOKUP(Журналисты!$B609,'10'!$B$2:$C$400,2,0))=TRUE,0,VLOOKUP(Журналисты!$B609,'10'!$B$2:$C$400,2,0))</f>
        <v>0</v>
      </c>
      <c r="D609" s="47">
        <f>IF(ISNA(VLOOKUP(Журналисты!$B609,'11'!$B$2:$C$400,2,0))=TRUE,0,VLOOKUP(Журналисты!$B609,'11'!$B$2:$C$400,2,0))</f>
        <v>0</v>
      </c>
      <c r="E609" s="47">
        <f>IF(ISNA(VLOOKUP(Журналисты!$B609,'12'!$B$2:$C$400,2,0))=TRUE,0,VLOOKUP(Журналисты!$B609,'12'!$B$2:$C$400,2,0))</f>
        <v>6700000</v>
      </c>
      <c r="F609" s="47">
        <f>IF(ISNA(VLOOKUP(Журналисты!$B609,'13'!$B$2:$C$400,2,0))=TRUE,0,VLOOKUP(Журналисты!$B609,'13'!$B$2:$C$400,2,0))</f>
        <v>0</v>
      </c>
      <c r="G609" s="47">
        <f>IF(ISNA(VLOOKUP(Журналисты!$B609,'14'!$B$2:$C$400,2,0))=TRUE,0,VLOOKUP(Журналисты!$B609,'14'!$B$2:$C$400,2,0))</f>
        <v>0</v>
      </c>
      <c r="H609" s="47">
        <f>IF(ISNA(VLOOKUP(Журналисты!$B609,'15'!$B$2:$C$400,2,0))=TRUE,0,VLOOKUP(Журналисты!$B609,'15'!$B$2:$C$400,2,0))</f>
        <v>0</v>
      </c>
      <c r="I609" s="37">
        <f t="shared" si="35"/>
        <v>6700000</v>
      </c>
      <c r="K609" s="39">
        <f t="shared" si="36"/>
        <v>1</v>
      </c>
      <c r="M609" s="38" t="str">
        <f t="shared" si="37"/>
        <v>nosferatu62</v>
      </c>
    </row>
    <row r="610" spans="1:13" ht="15">
      <c r="A610" s="46">
        <f>COUNTIFS(B$3:B$1130,B610)</f>
        <v>1</v>
      </c>
      <c r="B610" s="32" t="s">
        <v>95</v>
      </c>
      <c r="C610" s="47">
        <f>IF(ISNA(VLOOKUP(Журналисты!$B610,'10'!$B$2:$C$400,2,0))=TRUE,0,VLOOKUP(Журналисты!$B610,'10'!$B$2:$C$400,2,0))</f>
        <v>22600000</v>
      </c>
      <c r="D610" s="47">
        <f>IF(ISNA(VLOOKUP(Журналисты!$B610,'11'!$B$2:$C$400,2,0))=TRUE,0,VLOOKUP(Журналисты!$B610,'11'!$B$2:$C$400,2,0))</f>
        <v>22600000</v>
      </c>
      <c r="E610" s="47">
        <f>IF(ISNA(VLOOKUP(Журналисты!$B610,'12'!$B$2:$C$400,2,0))=TRUE,0,VLOOKUP(Журналисты!$B610,'12'!$B$2:$C$400,2,0))</f>
        <v>6500000</v>
      </c>
      <c r="F610" s="47">
        <f>IF(ISNA(VLOOKUP(Журналисты!$B610,'13'!$B$2:$C$400,2,0))=TRUE,0,VLOOKUP(Журналисты!$B610,'13'!$B$2:$C$400,2,0))</f>
        <v>0</v>
      </c>
      <c r="G610" s="47">
        <f>IF(ISNA(VLOOKUP(Журналисты!$B610,'14'!$B$2:$C$400,2,0))=TRUE,0,VLOOKUP(Журналисты!$B610,'14'!$B$2:$C$400,2,0))</f>
        <v>0</v>
      </c>
      <c r="H610" s="47">
        <f>IF(ISNA(VLOOKUP(Журналисты!$B610,'15'!$B$2:$C$400,2,0))=TRUE,0,VLOOKUP(Журналисты!$B610,'15'!$B$2:$C$400,2,0))</f>
        <v>0</v>
      </c>
      <c r="I610" s="37">
        <f t="shared" si="35"/>
        <v>51700000</v>
      </c>
      <c r="K610" s="39">
        <f t="shared" si="36"/>
        <v>3</v>
      </c>
      <c r="M610" s="38" t="str">
        <f t="shared" si="37"/>
        <v>Izop</v>
      </c>
    </row>
    <row r="611" spans="1:13" ht="15">
      <c r="A611" s="46">
        <f>COUNTIFS(B$3:B$1130,B611)</f>
        <v>1</v>
      </c>
      <c r="B611" s="32" t="s">
        <v>466</v>
      </c>
      <c r="C611" s="47">
        <f>IF(ISNA(VLOOKUP(Журналисты!$B611,'10'!$B$2:$C$400,2,0))=TRUE,0,VLOOKUP(Журналисты!$B611,'10'!$B$2:$C$400,2,0))</f>
        <v>0</v>
      </c>
      <c r="D611" s="47">
        <f>IF(ISNA(VLOOKUP(Журналисты!$B611,'11'!$B$2:$C$400,2,0))=TRUE,0,VLOOKUP(Журналисты!$B611,'11'!$B$2:$C$400,2,0))</f>
        <v>0</v>
      </c>
      <c r="E611" s="47">
        <f>IF(ISNA(VLOOKUP(Журналисты!$B611,'12'!$B$2:$C$400,2,0))=TRUE,0,VLOOKUP(Журналисты!$B611,'12'!$B$2:$C$400,2,0))</f>
        <v>6500000</v>
      </c>
      <c r="F611" s="47">
        <f>IF(ISNA(VLOOKUP(Журналисты!$B611,'13'!$B$2:$C$400,2,0))=TRUE,0,VLOOKUP(Журналисты!$B611,'13'!$B$2:$C$400,2,0))</f>
        <v>0</v>
      </c>
      <c r="G611" s="47">
        <f>IF(ISNA(VLOOKUP(Журналисты!$B611,'14'!$B$2:$C$400,2,0))=TRUE,0,VLOOKUP(Журналисты!$B611,'14'!$B$2:$C$400,2,0))</f>
        <v>0</v>
      </c>
      <c r="H611" s="47">
        <f>IF(ISNA(VLOOKUP(Журналисты!$B611,'15'!$B$2:$C$400,2,0))=TRUE,0,VLOOKUP(Журналисты!$B611,'15'!$B$2:$C$400,2,0))</f>
        <v>0</v>
      </c>
      <c r="I611" s="37">
        <f t="shared" si="35"/>
        <v>6500000</v>
      </c>
      <c r="K611" s="39">
        <f t="shared" si="36"/>
        <v>1</v>
      </c>
      <c r="M611" s="38" t="str">
        <f t="shared" si="37"/>
        <v>nagir</v>
      </c>
    </row>
    <row r="612" spans="1:13" ht="15">
      <c r="A612" s="46">
        <f>COUNTIFS(B$3:B$1130,B612)</f>
        <v>1</v>
      </c>
      <c r="B612" s="32" t="s">
        <v>269</v>
      </c>
      <c r="C612" s="47">
        <f>IF(ISNA(VLOOKUP(Журналисты!$B612,'10'!$B$2:$C$400,2,0))=TRUE,0,VLOOKUP(Журналисты!$B612,'10'!$B$2:$C$400,2,0))</f>
        <v>3000000</v>
      </c>
      <c r="D612" s="47">
        <f>IF(ISNA(VLOOKUP(Журналисты!$B612,'11'!$B$2:$C$400,2,0))=TRUE,0,VLOOKUP(Журналисты!$B612,'11'!$B$2:$C$400,2,0))</f>
        <v>3000000</v>
      </c>
      <c r="E612" s="47">
        <f>IF(ISNA(VLOOKUP(Журналисты!$B612,'12'!$B$2:$C$400,2,0))=TRUE,0,VLOOKUP(Журналисты!$B612,'12'!$B$2:$C$400,2,0))</f>
        <v>6300000</v>
      </c>
      <c r="F612" s="47">
        <f>IF(ISNA(VLOOKUP(Журналисты!$B612,'13'!$B$2:$C$400,2,0))=TRUE,0,VLOOKUP(Журналисты!$B612,'13'!$B$2:$C$400,2,0))</f>
        <v>0</v>
      </c>
      <c r="G612" s="47">
        <f>IF(ISNA(VLOOKUP(Журналисты!$B612,'14'!$B$2:$C$400,2,0))=TRUE,0,VLOOKUP(Журналисты!$B612,'14'!$B$2:$C$400,2,0))</f>
        <v>0</v>
      </c>
      <c r="H612" s="47">
        <f>IF(ISNA(VLOOKUP(Журналисты!$B612,'15'!$B$2:$C$400,2,0))=TRUE,0,VLOOKUP(Журналисты!$B612,'15'!$B$2:$C$400,2,0))</f>
        <v>0</v>
      </c>
      <c r="I612" s="37">
        <f t="shared" si="35"/>
        <v>12300000</v>
      </c>
      <c r="K612" s="39">
        <f t="shared" si="36"/>
        <v>3</v>
      </c>
      <c r="M612" s="38" t="str">
        <f t="shared" si="37"/>
        <v>Oldersvat</v>
      </c>
    </row>
    <row r="613" spans="1:13" ht="15">
      <c r="A613" s="46">
        <f>COUNTIFS(B$3:B$1130,B613)</f>
        <v>1</v>
      </c>
      <c r="B613" s="32" t="s">
        <v>467</v>
      </c>
      <c r="C613" s="47">
        <f>IF(ISNA(VLOOKUP(Журналисты!$B613,'10'!$B$2:$C$400,2,0))=TRUE,0,VLOOKUP(Журналисты!$B613,'10'!$B$2:$C$400,2,0))</f>
        <v>0</v>
      </c>
      <c r="D613" s="47">
        <f>IF(ISNA(VLOOKUP(Журналисты!$B613,'11'!$B$2:$C$400,2,0))=TRUE,0,VLOOKUP(Журналисты!$B613,'11'!$B$2:$C$400,2,0))</f>
        <v>0</v>
      </c>
      <c r="E613" s="47">
        <f>IF(ISNA(VLOOKUP(Журналисты!$B613,'12'!$B$2:$C$400,2,0))=TRUE,0,VLOOKUP(Журналисты!$B613,'12'!$B$2:$C$400,2,0))</f>
        <v>6300000</v>
      </c>
      <c r="F613" s="47">
        <f>IF(ISNA(VLOOKUP(Журналисты!$B613,'13'!$B$2:$C$400,2,0))=TRUE,0,VLOOKUP(Журналисты!$B613,'13'!$B$2:$C$400,2,0))</f>
        <v>0</v>
      </c>
      <c r="G613" s="47">
        <f>IF(ISNA(VLOOKUP(Журналисты!$B613,'14'!$B$2:$C$400,2,0))=TRUE,0,VLOOKUP(Журналисты!$B613,'14'!$B$2:$C$400,2,0))</f>
        <v>0</v>
      </c>
      <c r="H613" s="47">
        <f>IF(ISNA(VLOOKUP(Журналисты!$B613,'15'!$B$2:$C$400,2,0))=TRUE,0,VLOOKUP(Журналисты!$B613,'15'!$B$2:$C$400,2,0))</f>
        <v>0</v>
      </c>
      <c r="I613" s="37">
        <f t="shared" si="35"/>
        <v>6300000</v>
      </c>
      <c r="K613" s="39">
        <f t="shared" si="36"/>
        <v>1</v>
      </c>
      <c r="M613" s="38" t="str">
        <f t="shared" si="37"/>
        <v>eXimer</v>
      </c>
    </row>
    <row r="614" spans="1:13" ht="15">
      <c r="A614" s="46">
        <f>COUNTIFS(B$3:B$1130,B614)</f>
        <v>1</v>
      </c>
      <c r="B614" s="32" t="s">
        <v>468</v>
      </c>
      <c r="C614" s="47">
        <f>IF(ISNA(VLOOKUP(Журналисты!$B614,'10'!$B$2:$C$400,2,0))=TRUE,0,VLOOKUP(Журналисты!$B614,'10'!$B$2:$C$400,2,0))</f>
        <v>0</v>
      </c>
      <c r="D614" s="47">
        <f>IF(ISNA(VLOOKUP(Журналисты!$B614,'11'!$B$2:$C$400,2,0))=TRUE,0,VLOOKUP(Журналисты!$B614,'11'!$B$2:$C$400,2,0))</f>
        <v>0</v>
      </c>
      <c r="E614" s="47">
        <f>IF(ISNA(VLOOKUP(Журналисты!$B614,'12'!$B$2:$C$400,2,0))=TRUE,0,VLOOKUP(Журналисты!$B614,'12'!$B$2:$C$400,2,0))</f>
        <v>6300000</v>
      </c>
      <c r="F614" s="47">
        <f>IF(ISNA(VLOOKUP(Журналисты!$B614,'13'!$B$2:$C$400,2,0))=TRUE,0,VLOOKUP(Журналисты!$B614,'13'!$B$2:$C$400,2,0))</f>
        <v>0</v>
      </c>
      <c r="G614" s="47">
        <f>IF(ISNA(VLOOKUP(Журналисты!$B614,'14'!$B$2:$C$400,2,0))=TRUE,0,VLOOKUP(Журналисты!$B614,'14'!$B$2:$C$400,2,0))</f>
        <v>0</v>
      </c>
      <c r="H614" s="47">
        <f>IF(ISNA(VLOOKUP(Журналисты!$B614,'15'!$B$2:$C$400,2,0))=TRUE,0,VLOOKUP(Журналисты!$B614,'15'!$B$2:$C$400,2,0))</f>
        <v>0</v>
      </c>
      <c r="I614" s="37">
        <f t="shared" si="35"/>
        <v>6300000</v>
      </c>
      <c r="K614" s="39">
        <f t="shared" si="36"/>
        <v>1</v>
      </c>
      <c r="M614" s="38" t="str">
        <f t="shared" si="37"/>
        <v>ЖEPTBA</v>
      </c>
    </row>
    <row r="615" spans="1:13" ht="15">
      <c r="A615" s="46">
        <f>COUNTIFS(B$3:B$1130,B615)</f>
        <v>1</v>
      </c>
      <c r="B615" s="32" t="s">
        <v>90</v>
      </c>
      <c r="C615" s="47">
        <f>IF(ISNA(VLOOKUP(Журналисты!$B615,'10'!$B$2:$C$400,2,0))=TRUE,0,VLOOKUP(Журналисты!$B615,'10'!$B$2:$C$400,2,0))</f>
        <v>24500000</v>
      </c>
      <c r="D615" s="47">
        <f>IF(ISNA(VLOOKUP(Журналисты!$B615,'11'!$B$2:$C$400,2,0))=TRUE,0,VLOOKUP(Журналисты!$B615,'11'!$B$2:$C$400,2,0))</f>
        <v>30600000</v>
      </c>
      <c r="E615" s="47">
        <f>IF(ISNA(VLOOKUP(Журналисты!$B615,'12'!$B$2:$C$400,2,0))=TRUE,0,VLOOKUP(Журналисты!$B615,'12'!$B$2:$C$400,2,0))</f>
        <v>6300000</v>
      </c>
      <c r="F615" s="47">
        <f>IF(ISNA(VLOOKUP(Журналисты!$B615,'13'!$B$2:$C$400,2,0))=TRUE,0,VLOOKUP(Журналисты!$B615,'13'!$B$2:$C$400,2,0))</f>
        <v>0</v>
      </c>
      <c r="G615" s="47">
        <f>IF(ISNA(VLOOKUP(Журналисты!$B615,'14'!$B$2:$C$400,2,0))=TRUE,0,VLOOKUP(Журналисты!$B615,'14'!$B$2:$C$400,2,0))</f>
        <v>0</v>
      </c>
      <c r="H615" s="47">
        <f>IF(ISNA(VLOOKUP(Журналисты!$B615,'15'!$B$2:$C$400,2,0))=TRUE,0,VLOOKUP(Журналисты!$B615,'15'!$B$2:$C$400,2,0))</f>
        <v>0</v>
      </c>
      <c r="I615" s="37">
        <f aca="true" t="shared" si="38" ref="I615:I622">SUM(C615:H615)</f>
        <v>61400000</v>
      </c>
      <c r="K615" s="39">
        <f t="shared" si="36"/>
        <v>3</v>
      </c>
      <c r="M615" s="38" t="str">
        <f t="shared" si="37"/>
        <v>Андросов</v>
      </c>
    </row>
    <row r="616" spans="1:13" ht="15">
      <c r="A616" s="46">
        <f>COUNTIFS(B$3:B$1130,B616)</f>
        <v>1</v>
      </c>
      <c r="B616" s="32" t="s">
        <v>469</v>
      </c>
      <c r="C616" s="47">
        <f>IF(ISNA(VLOOKUP(Журналисты!$B616,'10'!$B$2:$C$400,2,0))=TRUE,0,VLOOKUP(Журналисты!$B616,'10'!$B$2:$C$400,2,0))</f>
        <v>0</v>
      </c>
      <c r="D616" s="47">
        <f>IF(ISNA(VLOOKUP(Журналисты!$B616,'11'!$B$2:$C$400,2,0))=TRUE,0,VLOOKUP(Журналисты!$B616,'11'!$B$2:$C$400,2,0))</f>
        <v>0</v>
      </c>
      <c r="E616" s="47">
        <f>IF(ISNA(VLOOKUP(Журналисты!$B616,'12'!$B$2:$C$400,2,0))=TRUE,0,VLOOKUP(Журналисты!$B616,'12'!$B$2:$C$400,2,0))</f>
        <v>6300000</v>
      </c>
      <c r="F616" s="47">
        <f>IF(ISNA(VLOOKUP(Журналисты!$B616,'13'!$B$2:$C$400,2,0))=TRUE,0,VLOOKUP(Журналисты!$B616,'13'!$B$2:$C$400,2,0))</f>
        <v>0</v>
      </c>
      <c r="G616" s="47">
        <f>IF(ISNA(VLOOKUP(Журналисты!$B616,'14'!$B$2:$C$400,2,0))=TRUE,0,VLOOKUP(Журналисты!$B616,'14'!$B$2:$C$400,2,0))</f>
        <v>0</v>
      </c>
      <c r="H616" s="47">
        <f>IF(ISNA(VLOOKUP(Журналисты!$B616,'15'!$B$2:$C$400,2,0))=TRUE,0,VLOOKUP(Журналисты!$B616,'15'!$B$2:$C$400,2,0))</f>
        <v>0</v>
      </c>
      <c r="I616" s="37">
        <f t="shared" si="38"/>
        <v>6300000</v>
      </c>
      <c r="K616" s="39">
        <f t="shared" si="36"/>
        <v>1</v>
      </c>
      <c r="M616" s="38" t="str">
        <f t="shared" si="37"/>
        <v>DimaS06</v>
      </c>
    </row>
    <row r="617" spans="1:13" ht="15">
      <c r="A617" s="46">
        <f>COUNTIFS(B$3:B$1130,B617)</f>
        <v>1</v>
      </c>
      <c r="B617" s="32" t="s">
        <v>472</v>
      </c>
      <c r="C617" s="47">
        <f>IF(ISNA(VLOOKUP(Журналисты!$B617,'10'!$B$2:$C$400,2,0))=TRUE,0,VLOOKUP(Журналисты!$B617,'10'!$B$2:$C$400,2,0))</f>
        <v>0</v>
      </c>
      <c r="D617" s="47">
        <f>IF(ISNA(VLOOKUP(Журналисты!$B617,'11'!$B$2:$C$400,2,0))=TRUE,0,VLOOKUP(Журналисты!$B617,'11'!$B$2:$C$400,2,0))</f>
        <v>0</v>
      </c>
      <c r="E617" s="47">
        <f>IF(ISNA(VLOOKUP(Журналисты!$B617,'12'!$B$2:$C$400,2,0))=TRUE,0,VLOOKUP(Журналисты!$B617,'12'!$B$2:$C$400,2,0))</f>
        <v>6100000</v>
      </c>
      <c r="F617" s="47">
        <f>IF(ISNA(VLOOKUP(Журналисты!$B617,'13'!$B$2:$C$400,2,0))=TRUE,0,VLOOKUP(Журналисты!$B617,'13'!$B$2:$C$400,2,0))</f>
        <v>0</v>
      </c>
      <c r="G617" s="47">
        <f>IF(ISNA(VLOOKUP(Журналисты!$B617,'14'!$B$2:$C$400,2,0))=TRUE,0,VLOOKUP(Журналисты!$B617,'14'!$B$2:$C$400,2,0))</f>
        <v>0</v>
      </c>
      <c r="H617" s="47">
        <f>IF(ISNA(VLOOKUP(Журналисты!$B617,'15'!$B$2:$C$400,2,0))=TRUE,0,VLOOKUP(Журналисты!$B617,'15'!$B$2:$C$400,2,0))</f>
        <v>0</v>
      </c>
      <c r="I617" s="37">
        <f t="shared" si="38"/>
        <v>6100000</v>
      </c>
      <c r="K617" s="39">
        <f t="shared" si="36"/>
        <v>1</v>
      </c>
      <c r="M617" s="38" t="str">
        <f t="shared" si="37"/>
        <v>Lord Megatron</v>
      </c>
    </row>
    <row r="618" spans="1:13" ht="15">
      <c r="A618" s="46">
        <f>COUNTIFS(B$3:B$1130,B618)</f>
        <v>1</v>
      </c>
      <c r="B618" s="32" t="s">
        <v>473</v>
      </c>
      <c r="C618" s="47">
        <f>IF(ISNA(VLOOKUP(Журналисты!$B618,'10'!$B$2:$C$400,2,0))=TRUE,0,VLOOKUP(Журналисты!$B618,'10'!$B$2:$C$400,2,0))</f>
        <v>0</v>
      </c>
      <c r="D618" s="47">
        <f>IF(ISNA(VLOOKUP(Журналисты!$B618,'11'!$B$2:$C$400,2,0))=TRUE,0,VLOOKUP(Журналисты!$B618,'11'!$B$2:$C$400,2,0))</f>
        <v>0</v>
      </c>
      <c r="E618" s="47">
        <f>IF(ISNA(VLOOKUP(Журналисты!$B618,'12'!$B$2:$C$400,2,0))=TRUE,0,VLOOKUP(Журналисты!$B618,'12'!$B$2:$C$400,2,0))</f>
        <v>6100000</v>
      </c>
      <c r="F618" s="47">
        <f>IF(ISNA(VLOOKUP(Журналисты!$B618,'13'!$B$2:$C$400,2,0))=TRUE,0,VLOOKUP(Журналисты!$B618,'13'!$B$2:$C$400,2,0))</f>
        <v>0</v>
      </c>
      <c r="G618" s="47">
        <f>IF(ISNA(VLOOKUP(Журналисты!$B618,'14'!$B$2:$C$400,2,0))=TRUE,0,VLOOKUP(Журналисты!$B618,'14'!$B$2:$C$400,2,0))</f>
        <v>0</v>
      </c>
      <c r="H618" s="47">
        <f>IF(ISNA(VLOOKUP(Журналисты!$B618,'15'!$B$2:$C$400,2,0))=TRUE,0,VLOOKUP(Журналисты!$B618,'15'!$B$2:$C$400,2,0))</f>
        <v>0</v>
      </c>
      <c r="I618" s="37">
        <f t="shared" si="38"/>
        <v>6100000</v>
      </c>
      <c r="K618" s="39">
        <f t="shared" si="36"/>
        <v>1</v>
      </c>
      <c r="M618" s="38" t="str">
        <f t="shared" si="37"/>
        <v>Kuchmezov</v>
      </c>
    </row>
    <row r="619" spans="1:13" ht="15">
      <c r="A619" s="46">
        <f>COUNTIFS(B$3:B$1130,B619)</f>
        <v>1</v>
      </c>
      <c r="B619" s="32" t="s">
        <v>475</v>
      </c>
      <c r="C619" s="47">
        <f>IF(ISNA(VLOOKUP(Журналисты!$B619,'10'!$B$2:$C$400,2,0))=TRUE,0,VLOOKUP(Журналисты!$B619,'10'!$B$2:$C$400,2,0))</f>
        <v>0</v>
      </c>
      <c r="D619" s="47">
        <f>IF(ISNA(VLOOKUP(Журналисты!$B619,'11'!$B$2:$C$400,2,0))=TRUE,0,VLOOKUP(Журналисты!$B619,'11'!$B$2:$C$400,2,0))</f>
        <v>0</v>
      </c>
      <c r="E619" s="47">
        <f>IF(ISNA(VLOOKUP(Журналисты!$B619,'12'!$B$2:$C$400,2,0))=TRUE,0,VLOOKUP(Журналисты!$B619,'12'!$B$2:$C$400,2,0))</f>
        <v>6000000</v>
      </c>
      <c r="F619" s="47">
        <f>IF(ISNA(VLOOKUP(Журналисты!$B619,'13'!$B$2:$C$400,2,0))=TRUE,0,VLOOKUP(Журналисты!$B619,'13'!$B$2:$C$400,2,0))</f>
        <v>0</v>
      </c>
      <c r="G619" s="47">
        <f>IF(ISNA(VLOOKUP(Журналисты!$B619,'14'!$B$2:$C$400,2,0))=TRUE,0,VLOOKUP(Журналисты!$B619,'14'!$B$2:$C$400,2,0))</f>
        <v>0</v>
      </c>
      <c r="H619" s="47">
        <f>IF(ISNA(VLOOKUP(Журналисты!$B619,'15'!$B$2:$C$400,2,0))=TRUE,0,VLOOKUP(Журналисты!$B619,'15'!$B$2:$C$400,2,0))</f>
        <v>0</v>
      </c>
      <c r="I619" s="37">
        <f t="shared" si="38"/>
        <v>6000000</v>
      </c>
      <c r="K619" s="39">
        <f t="shared" si="36"/>
        <v>1</v>
      </c>
      <c r="M619" s="38" t="str">
        <f t="shared" si="37"/>
        <v>Pirat264</v>
      </c>
    </row>
    <row r="620" spans="1:13" ht="15">
      <c r="A620" s="46">
        <f>COUNTIFS(B$3:B$1130,B620)</f>
        <v>1</v>
      </c>
      <c r="B620" s="32" t="s">
        <v>476</v>
      </c>
      <c r="C620" s="47">
        <f>IF(ISNA(VLOOKUP(Журналисты!$B620,'10'!$B$2:$C$400,2,0))=TRUE,0,VLOOKUP(Журналисты!$B620,'10'!$B$2:$C$400,2,0))</f>
        <v>0</v>
      </c>
      <c r="D620" s="47">
        <f>IF(ISNA(VLOOKUP(Журналисты!$B620,'11'!$B$2:$C$400,2,0))=TRUE,0,VLOOKUP(Журналисты!$B620,'11'!$B$2:$C$400,2,0))</f>
        <v>0</v>
      </c>
      <c r="E620" s="47">
        <f>IF(ISNA(VLOOKUP(Журналисты!$B620,'12'!$B$2:$C$400,2,0))=TRUE,0,VLOOKUP(Журналисты!$B620,'12'!$B$2:$C$400,2,0))</f>
        <v>6000000</v>
      </c>
      <c r="F620" s="47">
        <f>IF(ISNA(VLOOKUP(Журналисты!$B620,'13'!$B$2:$C$400,2,0))=TRUE,0,VLOOKUP(Журналисты!$B620,'13'!$B$2:$C$400,2,0))</f>
        <v>0</v>
      </c>
      <c r="G620" s="47">
        <f>IF(ISNA(VLOOKUP(Журналисты!$B620,'14'!$B$2:$C$400,2,0))=TRUE,0,VLOOKUP(Журналисты!$B620,'14'!$B$2:$C$400,2,0))</f>
        <v>0</v>
      </c>
      <c r="H620" s="47">
        <f>IF(ISNA(VLOOKUP(Журналисты!$B620,'15'!$B$2:$C$400,2,0))=TRUE,0,VLOOKUP(Журналисты!$B620,'15'!$B$2:$C$400,2,0))</f>
        <v>0</v>
      </c>
      <c r="I620" s="37">
        <f t="shared" si="38"/>
        <v>6000000</v>
      </c>
      <c r="K620" s="39">
        <f t="shared" si="36"/>
        <v>1</v>
      </c>
      <c r="M620" s="38" t="str">
        <f t="shared" si="37"/>
        <v>Zart</v>
      </c>
    </row>
    <row r="621" spans="1:13" ht="15">
      <c r="A621" s="46">
        <f>COUNTIFS(B$3:B$1130,B621)</f>
        <v>1</v>
      </c>
      <c r="B621" s="32" t="s">
        <v>477</v>
      </c>
      <c r="C621" s="47">
        <f>IF(ISNA(VLOOKUP(Журналисты!$B621,'10'!$B$2:$C$400,2,0))=TRUE,0,VLOOKUP(Журналисты!$B621,'10'!$B$2:$C$400,2,0))</f>
        <v>0</v>
      </c>
      <c r="D621" s="47">
        <f>IF(ISNA(VLOOKUP(Журналисты!$B621,'11'!$B$2:$C$400,2,0))=TRUE,0,VLOOKUP(Журналисты!$B621,'11'!$B$2:$C$400,2,0))</f>
        <v>0</v>
      </c>
      <c r="E621" s="47">
        <f>IF(ISNA(VLOOKUP(Журналисты!$B621,'12'!$B$2:$C$400,2,0))=TRUE,0,VLOOKUP(Журналисты!$B621,'12'!$B$2:$C$400,2,0))</f>
        <v>5800000</v>
      </c>
      <c r="F621" s="47">
        <f>IF(ISNA(VLOOKUP(Журналисты!$B621,'13'!$B$2:$C$400,2,0))=TRUE,0,VLOOKUP(Журналисты!$B621,'13'!$B$2:$C$400,2,0))</f>
        <v>0</v>
      </c>
      <c r="G621" s="47">
        <f>IF(ISNA(VLOOKUP(Журналисты!$B621,'14'!$B$2:$C$400,2,0))=TRUE,0,VLOOKUP(Журналисты!$B621,'14'!$B$2:$C$400,2,0))</f>
        <v>0</v>
      </c>
      <c r="H621" s="47">
        <f>IF(ISNA(VLOOKUP(Журналисты!$B621,'15'!$B$2:$C$400,2,0))=TRUE,0,VLOOKUP(Журналисты!$B621,'15'!$B$2:$C$400,2,0))</f>
        <v>0</v>
      </c>
      <c r="I621" s="37">
        <f t="shared" si="38"/>
        <v>5800000</v>
      </c>
      <c r="K621" s="39">
        <f t="shared" si="36"/>
        <v>1</v>
      </c>
      <c r="M621" s="38" t="str">
        <f t="shared" si="37"/>
        <v>DarkIMPERATOR</v>
      </c>
    </row>
    <row r="622" spans="1:13" ht="15">
      <c r="A622" s="46">
        <f>COUNTIFS(B$3:B$1130,B622)</f>
        <v>1</v>
      </c>
      <c r="B622" s="32" t="s">
        <v>478</v>
      </c>
      <c r="C622" s="47">
        <f>IF(ISNA(VLOOKUP(Журналисты!$B622,'10'!$B$2:$C$400,2,0))=TRUE,0,VLOOKUP(Журналисты!$B622,'10'!$B$2:$C$400,2,0))</f>
        <v>0</v>
      </c>
      <c r="D622" s="47">
        <f>IF(ISNA(VLOOKUP(Журналисты!$B622,'11'!$B$2:$C$400,2,0))=TRUE,0,VLOOKUP(Журналисты!$B622,'11'!$B$2:$C$400,2,0))</f>
        <v>0</v>
      </c>
      <c r="E622" s="47">
        <f>IF(ISNA(VLOOKUP(Журналисты!$B622,'12'!$B$2:$C$400,2,0))=TRUE,0,VLOOKUP(Журналисты!$B622,'12'!$B$2:$C$400,2,0))</f>
        <v>5700000</v>
      </c>
      <c r="F622" s="47">
        <f>IF(ISNA(VLOOKUP(Журналисты!$B622,'13'!$B$2:$C$400,2,0))=TRUE,0,VLOOKUP(Журналисты!$B622,'13'!$B$2:$C$400,2,0))</f>
        <v>0</v>
      </c>
      <c r="G622" s="47">
        <f>IF(ISNA(VLOOKUP(Журналисты!$B622,'14'!$B$2:$C$400,2,0))=TRUE,0,VLOOKUP(Журналисты!$B622,'14'!$B$2:$C$400,2,0))</f>
        <v>0</v>
      </c>
      <c r="H622" s="47">
        <f>IF(ISNA(VLOOKUP(Журналисты!$B622,'15'!$B$2:$C$400,2,0))=TRUE,0,VLOOKUP(Журналисты!$B622,'15'!$B$2:$C$400,2,0))</f>
        <v>0</v>
      </c>
      <c r="I622" s="37">
        <f t="shared" si="38"/>
        <v>5700000</v>
      </c>
      <c r="K622" s="39">
        <f t="shared" si="36"/>
        <v>1</v>
      </c>
      <c r="M622" s="38" t="str">
        <f t="shared" si="37"/>
        <v>Azimuth</v>
      </c>
    </row>
    <row r="623" spans="1:13" ht="15">
      <c r="A623" s="46">
        <f>COUNTIFS(B$3:B$1130,B623)</f>
        <v>1</v>
      </c>
      <c r="B623" s="32" t="s">
        <v>480</v>
      </c>
      <c r="C623" s="47">
        <f>IF(ISNA(VLOOKUP(Журналисты!$B623,'10'!$B$2:$C$400,2,0))=TRUE,0,VLOOKUP(Журналисты!$B623,'10'!$B$2:$C$400,2,0))</f>
        <v>0</v>
      </c>
      <c r="D623" s="47">
        <f>IF(ISNA(VLOOKUP(Журналисты!$B623,'11'!$B$2:$C$400,2,0))=TRUE,0,VLOOKUP(Журналисты!$B623,'11'!$B$2:$C$400,2,0))</f>
        <v>0</v>
      </c>
      <c r="E623" s="47">
        <f>IF(ISNA(VLOOKUP(Журналисты!$B623,'12'!$B$2:$C$400,2,0))=TRUE,0,VLOOKUP(Журналисты!$B623,'12'!$B$2:$C$400,2,0))</f>
        <v>5400000</v>
      </c>
      <c r="F623" s="47">
        <f>IF(ISNA(VLOOKUP(Журналисты!$B623,'13'!$B$2:$C$400,2,0))=TRUE,0,VLOOKUP(Журналисты!$B623,'13'!$B$2:$C$400,2,0))</f>
        <v>0</v>
      </c>
      <c r="G623" s="47">
        <f>IF(ISNA(VLOOKUP(Журналисты!$B623,'14'!$B$2:$C$400,2,0))=TRUE,0,VLOOKUP(Журналисты!$B623,'14'!$B$2:$C$400,2,0))</f>
        <v>0</v>
      </c>
      <c r="H623" s="47">
        <f>IF(ISNA(VLOOKUP(Журналисты!$B623,'15'!$B$2:$C$400,2,0))=TRUE,0,VLOOKUP(Журналисты!$B623,'15'!$B$2:$C$400,2,0))</f>
        <v>0</v>
      </c>
      <c r="I623" s="37">
        <f aca="true" t="shared" si="39" ref="I623:I686">SUM(C623:H623)</f>
        <v>5400000</v>
      </c>
      <c r="K623" s="39">
        <f t="shared" si="36"/>
        <v>1</v>
      </c>
      <c r="M623" s="38" t="str">
        <f t="shared" si="37"/>
        <v>tip-top-er</v>
      </c>
    </row>
    <row r="624" spans="1:13" ht="15">
      <c r="A624" s="46">
        <f>COUNTIFS(B$3:B$1130,B624)</f>
        <v>1</v>
      </c>
      <c r="B624" s="32" t="s">
        <v>114</v>
      </c>
      <c r="C624" s="47">
        <f>IF(ISNA(VLOOKUP(Журналисты!$B624,'10'!$B$2:$C$400,2,0))=TRUE,0,VLOOKUP(Журналисты!$B624,'10'!$B$2:$C$400,2,0))</f>
        <v>18800000</v>
      </c>
      <c r="D624" s="47">
        <f>IF(ISNA(VLOOKUP(Журналисты!$B624,'11'!$B$2:$C$400,2,0))=TRUE,0,VLOOKUP(Журналисты!$B624,'11'!$B$2:$C$400,2,0))</f>
        <v>19900000</v>
      </c>
      <c r="E624" s="47">
        <f>IF(ISNA(VLOOKUP(Журналисты!$B624,'12'!$B$2:$C$400,2,0))=TRUE,0,VLOOKUP(Журналисты!$B624,'12'!$B$2:$C$400,2,0))</f>
        <v>5300000</v>
      </c>
      <c r="F624" s="47">
        <f>IF(ISNA(VLOOKUP(Журналисты!$B624,'13'!$B$2:$C$400,2,0))=TRUE,0,VLOOKUP(Журналисты!$B624,'13'!$B$2:$C$400,2,0))</f>
        <v>0</v>
      </c>
      <c r="G624" s="47">
        <f>IF(ISNA(VLOOKUP(Журналисты!$B624,'14'!$B$2:$C$400,2,0))=TRUE,0,VLOOKUP(Журналисты!$B624,'14'!$B$2:$C$400,2,0))</f>
        <v>0</v>
      </c>
      <c r="H624" s="47">
        <f>IF(ISNA(VLOOKUP(Журналисты!$B624,'15'!$B$2:$C$400,2,0))=TRUE,0,VLOOKUP(Журналисты!$B624,'15'!$B$2:$C$400,2,0))</f>
        <v>0</v>
      </c>
      <c r="I624" s="37">
        <f t="shared" si="39"/>
        <v>44000000</v>
      </c>
      <c r="K624" s="39">
        <f t="shared" si="36"/>
        <v>3</v>
      </c>
      <c r="M624" s="38" t="str">
        <f t="shared" si="37"/>
        <v>Slaviano</v>
      </c>
    </row>
    <row r="625" spans="1:13" ht="15">
      <c r="A625" s="46">
        <f>COUNTIFS(B$3:B$1130,B625)</f>
        <v>1</v>
      </c>
      <c r="B625" s="32" t="s">
        <v>481</v>
      </c>
      <c r="C625" s="47">
        <f>IF(ISNA(VLOOKUP(Журналисты!$B625,'10'!$B$2:$C$400,2,0))=TRUE,0,VLOOKUP(Журналисты!$B625,'10'!$B$2:$C$400,2,0))</f>
        <v>0</v>
      </c>
      <c r="D625" s="47">
        <f>IF(ISNA(VLOOKUP(Журналисты!$B625,'11'!$B$2:$C$400,2,0))=TRUE,0,VLOOKUP(Журналисты!$B625,'11'!$B$2:$C$400,2,0))</f>
        <v>0</v>
      </c>
      <c r="E625" s="47">
        <f>IF(ISNA(VLOOKUP(Журналисты!$B625,'12'!$B$2:$C$400,2,0))=TRUE,0,VLOOKUP(Журналисты!$B625,'12'!$B$2:$C$400,2,0))</f>
        <v>5300000</v>
      </c>
      <c r="F625" s="47">
        <f>IF(ISNA(VLOOKUP(Журналисты!$B625,'13'!$B$2:$C$400,2,0))=TRUE,0,VLOOKUP(Журналисты!$B625,'13'!$B$2:$C$400,2,0))</f>
        <v>0</v>
      </c>
      <c r="G625" s="47">
        <f>IF(ISNA(VLOOKUP(Журналисты!$B625,'14'!$B$2:$C$400,2,0))=TRUE,0,VLOOKUP(Журналисты!$B625,'14'!$B$2:$C$400,2,0))</f>
        <v>0</v>
      </c>
      <c r="H625" s="47">
        <f>IF(ISNA(VLOOKUP(Журналисты!$B625,'15'!$B$2:$C$400,2,0))=TRUE,0,VLOOKUP(Журналисты!$B625,'15'!$B$2:$C$400,2,0))</f>
        <v>0</v>
      </c>
      <c r="I625" s="37">
        <f t="shared" si="39"/>
        <v>5300000</v>
      </c>
      <c r="K625" s="39">
        <f t="shared" si="36"/>
        <v>1</v>
      </c>
      <c r="M625" s="38" t="str">
        <f t="shared" si="37"/>
        <v>LioninoiL</v>
      </c>
    </row>
    <row r="626" spans="1:13" ht="15">
      <c r="A626" s="46">
        <f>COUNTIFS(B$3:B$1130,B626)</f>
        <v>1</v>
      </c>
      <c r="B626" s="32" t="s">
        <v>483</v>
      </c>
      <c r="C626" s="47">
        <f>IF(ISNA(VLOOKUP(Журналисты!$B626,'10'!$B$2:$C$400,2,0))=TRUE,0,VLOOKUP(Журналисты!$B626,'10'!$B$2:$C$400,2,0))</f>
        <v>0</v>
      </c>
      <c r="D626" s="47">
        <f>IF(ISNA(VLOOKUP(Журналисты!$B626,'11'!$B$2:$C$400,2,0))=TRUE,0,VLOOKUP(Журналисты!$B626,'11'!$B$2:$C$400,2,0))</f>
        <v>0</v>
      </c>
      <c r="E626" s="47">
        <f>IF(ISNA(VLOOKUP(Журналисты!$B626,'12'!$B$2:$C$400,2,0))=TRUE,0,VLOOKUP(Журналисты!$B626,'12'!$B$2:$C$400,2,0))</f>
        <v>4900000</v>
      </c>
      <c r="F626" s="47">
        <f>IF(ISNA(VLOOKUP(Журналисты!$B626,'13'!$B$2:$C$400,2,0))=TRUE,0,VLOOKUP(Журналисты!$B626,'13'!$B$2:$C$400,2,0))</f>
        <v>0</v>
      </c>
      <c r="G626" s="47">
        <f>IF(ISNA(VLOOKUP(Журналисты!$B626,'14'!$B$2:$C$400,2,0))=TRUE,0,VLOOKUP(Журналисты!$B626,'14'!$B$2:$C$400,2,0))</f>
        <v>0</v>
      </c>
      <c r="H626" s="47">
        <f>IF(ISNA(VLOOKUP(Журналисты!$B626,'15'!$B$2:$C$400,2,0))=TRUE,0,VLOOKUP(Журналисты!$B626,'15'!$B$2:$C$400,2,0))</f>
        <v>0</v>
      </c>
      <c r="I626" s="37">
        <f t="shared" si="39"/>
        <v>4900000</v>
      </c>
      <c r="K626" s="39">
        <f t="shared" si="36"/>
        <v>1</v>
      </c>
      <c r="M626" s="38" t="str">
        <f t="shared" si="37"/>
        <v>Тимочка</v>
      </c>
    </row>
    <row r="627" spans="1:13" ht="15">
      <c r="A627" s="46">
        <f>COUNTIFS(B$3:B$1130,B627)</f>
        <v>1</v>
      </c>
      <c r="B627" s="32" t="s">
        <v>484</v>
      </c>
      <c r="C627" s="47">
        <f>IF(ISNA(VLOOKUP(Журналисты!$B627,'10'!$B$2:$C$400,2,0))=TRUE,0,VLOOKUP(Журналисты!$B627,'10'!$B$2:$C$400,2,0))</f>
        <v>0</v>
      </c>
      <c r="D627" s="47">
        <f>IF(ISNA(VLOOKUP(Журналисты!$B627,'11'!$B$2:$C$400,2,0))=TRUE,0,VLOOKUP(Журналисты!$B627,'11'!$B$2:$C$400,2,0))</f>
        <v>0</v>
      </c>
      <c r="E627" s="47">
        <f>IF(ISNA(VLOOKUP(Журналисты!$B627,'12'!$B$2:$C$400,2,0))=TRUE,0,VLOOKUP(Журналисты!$B627,'12'!$B$2:$C$400,2,0))</f>
        <v>4900000</v>
      </c>
      <c r="F627" s="47">
        <f>IF(ISNA(VLOOKUP(Журналисты!$B627,'13'!$B$2:$C$400,2,0))=TRUE,0,VLOOKUP(Журналисты!$B627,'13'!$B$2:$C$400,2,0))</f>
        <v>0</v>
      </c>
      <c r="G627" s="47">
        <f>IF(ISNA(VLOOKUP(Журналисты!$B627,'14'!$B$2:$C$400,2,0))=TRUE,0,VLOOKUP(Журналисты!$B627,'14'!$B$2:$C$400,2,0))</f>
        <v>0</v>
      </c>
      <c r="H627" s="47">
        <f>IF(ISNA(VLOOKUP(Журналисты!$B627,'15'!$B$2:$C$400,2,0))=TRUE,0,VLOOKUP(Журналисты!$B627,'15'!$B$2:$C$400,2,0))</f>
        <v>0</v>
      </c>
      <c r="I627" s="37">
        <f t="shared" si="39"/>
        <v>4900000</v>
      </c>
      <c r="K627" s="39">
        <f t="shared" si="36"/>
        <v>1</v>
      </c>
      <c r="M627" s="38" t="str">
        <f t="shared" si="37"/>
        <v>FCChelsea</v>
      </c>
    </row>
    <row r="628" spans="1:13" ht="15">
      <c r="A628" s="46">
        <f>COUNTIFS(B$3:B$1130,B628)</f>
        <v>1</v>
      </c>
      <c r="B628" s="32" t="s">
        <v>485</v>
      </c>
      <c r="C628" s="47">
        <f>IF(ISNA(VLOOKUP(Журналисты!$B628,'10'!$B$2:$C$400,2,0))=TRUE,0,VLOOKUP(Журналисты!$B628,'10'!$B$2:$C$400,2,0))</f>
        <v>0</v>
      </c>
      <c r="D628" s="47">
        <f>IF(ISNA(VLOOKUP(Журналисты!$B628,'11'!$B$2:$C$400,2,0))=TRUE,0,VLOOKUP(Журналисты!$B628,'11'!$B$2:$C$400,2,0))</f>
        <v>0</v>
      </c>
      <c r="E628" s="47">
        <f>IF(ISNA(VLOOKUP(Журналисты!$B628,'12'!$B$2:$C$400,2,0))=TRUE,0,VLOOKUP(Журналисты!$B628,'12'!$B$2:$C$400,2,0))</f>
        <v>4600000</v>
      </c>
      <c r="F628" s="47">
        <f>IF(ISNA(VLOOKUP(Журналисты!$B628,'13'!$B$2:$C$400,2,0))=TRUE,0,VLOOKUP(Журналисты!$B628,'13'!$B$2:$C$400,2,0))</f>
        <v>0</v>
      </c>
      <c r="G628" s="47">
        <f>IF(ISNA(VLOOKUP(Журналисты!$B628,'14'!$B$2:$C$400,2,0))=TRUE,0,VLOOKUP(Журналисты!$B628,'14'!$B$2:$C$400,2,0))</f>
        <v>0</v>
      </c>
      <c r="H628" s="47">
        <f>IF(ISNA(VLOOKUP(Журналисты!$B628,'15'!$B$2:$C$400,2,0))=TRUE,0,VLOOKUP(Журналисты!$B628,'15'!$B$2:$C$400,2,0))</f>
        <v>0</v>
      </c>
      <c r="I628" s="37">
        <f t="shared" si="39"/>
        <v>4600000</v>
      </c>
      <c r="K628" s="39">
        <f t="shared" si="36"/>
        <v>1</v>
      </c>
      <c r="M628" s="38" t="str">
        <f t="shared" si="37"/>
        <v>Trezeiguet</v>
      </c>
    </row>
    <row r="629" spans="1:13" ht="15">
      <c r="A629" s="46">
        <f>COUNTIFS(B$3:B$1130,B629)</f>
        <v>1</v>
      </c>
      <c r="B629" s="32" t="s">
        <v>486</v>
      </c>
      <c r="C629" s="47">
        <f>IF(ISNA(VLOOKUP(Журналисты!$B629,'10'!$B$2:$C$400,2,0))=TRUE,0,VLOOKUP(Журналисты!$B629,'10'!$B$2:$C$400,2,0))</f>
        <v>0</v>
      </c>
      <c r="D629" s="47">
        <f>IF(ISNA(VLOOKUP(Журналисты!$B629,'11'!$B$2:$C$400,2,0))=TRUE,0,VLOOKUP(Журналисты!$B629,'11'!$B$2:$C$400,2,0))</f>
        <v>0</v>
      </c>
      <c r="E629" s="47">
        <f>IF(ISNA(VLOOKUP(Журналисты!$B629,'12'!$B$2:$C$400,2,0))=TRUE,0,VLOOKUP(Журналисты!$B629,'12'!$B$2:$C$400,2,0))</f>
        <v>4600000</v>
      </c>
      <c r="F629" s="47">
        <f>IF(ISNA(VLOOKUP(Журналисты!$B629,'13'!$B$2:$C$400,2,0))=TRUE,0,VLOOKUP(Журналисты!$B629,'13'!$B$2:$C$400,2,0))</f>
        <v>0</v>
      </c>
      <c r="G629" s="47">
        <f>IF(ISNA(VLOOKUP(Журналисты!$B629,'14'!$B$2:$C$400,2,0))=TRUE,0,VLOOKUP(Журналисты!$B629,'14'!$B$2:$C$400,2,0))</f>
        <v>0</v>
      </c>
      <c r="H629" s="47">
        <f>IF(ISNA(VLOOKUP(Журналисты!$B629,'15'!$B$2:$C$400,2,0))=TRUE,0,VLOOKUP(Журналисты!$B629,'15'!$B$2:$C$400,2,0))</f>
        <v>0</v>
      </c>
      <c r="I629" s="37">
        <f t="shared" si="39"/>
        <v>4600000</v>
      </c>
      <c r="K629" s="39">
        <f t="shared" si="36"/>
        <v>1</v>
      </c>
      <c r="M629" s="38" t="str">
        <f t="shared" si="37"/>
        <v>al23</v>
      </c>
    </row>
    <row r="630" spans="1:13" ht="15">
      <c r="A630" s="46">
        <f>COUNTIFS(B$3:B$1130,B630)</f>
        <v>1</v>
      </c>
      <c r="B630" s="32" t="s">
        <v>487</v>
      </c>
      <c r="C630" s="47">
        <f>IF(ISNA(VLOOKUP(Журналисты!$B630,'10'!$B$2:$C$400,2,0))=TRUE,0,VLOOKUP(Журналисты!$B630,'10'!$B$2:$C$400,2,0))</f>
        <v>0</v>
      </c>
      <c r="D630" s="47">
        <f>IF(ISNA(VLOOKUP(Журналисты!$B630,'11'!$B$2:$C$400,2,0))=TRUE,0,VLOOKUP(Журналисты!$B630,'11'!$B$2:$C$400,2,0))</f>
        <v>0</v>
      </c>
      <c r="E630" s="47">
        <f>IF(ISNA(VLOOKUP(Журналисты!$B630,'12'!$B$2:$C$400,2,0))=TRUE,0,VLOOKUP(Журналисты!$B630,'12'!$B$2:$C$400,2,0))</f>
        <v>4600000</v>
      </c>
      <c r="F630" s="47">
        <f>IF(ISNA(VLOOKUP(Журналисты!$B630,'13'!$B$2:$C$400,2,0))=TRUE,0,VLOOKUP(Журналисты!$B630,'13'!$B$2:$C$400,2,0))</f>
        <v>0</v>
      </c>
      <c r="G630" s="47">
        <f>IF(ISNA(VLOOKUP(Журналисты!$B630,'14'!$B$2:$C$400,2,0))=TRUE,0,VLOOKUP(Журналисты!$B630,'14'!$B$2:$C$400,2,0))</f>
        <v>0</v>
      </c>
      <c r="H630" s="47">
        <f>IF(ISNA(VLOOKUP(Журналисты!$B630,'15'!$B$2:$C$400,2,0))=TRUE,0,VLOOKUP(Журналисты!$B630,'15'!$B$2:$C$400,2,0))</f>
        <v>0</v>
      </c>
      <c r="I630" s="37">
        <f t="shared" si="39"/>
        <v>4600000</v>
      </c>
      <c r="K630" s="39">
        <f t="shared" si="36"/>
        <v>1</v>
      </c>
      <c r="M630" s="38" t="str">
        <f t="shared" si="37"/>
        <v>maydis</v>
      </c>
    </row>
    <row r="631" spans="1:13" ht="15">
      <c r="A631" s="46">
        <f>COUNTIFS(B$3:B$1130,B631)</f>
        <v>1</v>
      </c>
      <c r="B631" s="32" t="s">
        <v>488</v>
      </c>
      <c r="C631" s="47">
        <f>IF(ISNA(VLOOKUP(Журналисты!$B631,'10'!$B$2:$C$400,2,0))=TRUE,0,VLOOKUP(Журналисты!$B631,'10'!$B$2:$C$400,2,0))</f>
        <v>0</v>
      </c>
      <c r="D631" s="47">
        <f>IF(ISNA(VLOOKUP(Журналисты!$B631,'11'!$B$2:$C$400,2,0))=TRUE,0,VLOOKUP(Журналисты!$B631,'11'!$B$2:$C$400,2,0))</f>
        <v>0</v>
      </c>
      <c r="E631" s="47">
        <f>IF(ISNA(VLOOKUP(Журналисты!$B631,'12'!$B$2:$C$400,2,0))=TRUE,0,VLOOKUP(Журналисты!$B631,'12'!$B$2:$C$400,2,0))</f>
        <v>4600000</v>
      </c>
      <c r="F631" s="47">
        <f>IF(ISNA(VLOOKUP(Журналисты!$B631,'13'!$B$2:$C$400,2,0))=TRUE,0,VLOOKUP(Журналисты!$B631,'13'!$B$2:$C$400,2,0))</f>
        <v>0</v>
      </c>
      <c r="G631" s="47">
        <f>IF(ISNA(VLOOKUP(Журналисты!$B631,'14'!$B$2:$C$400,2,0))=TRUE,0,VLOOKUP(Журналисты!$B631,'14'!$B$2:$C$400,2,0))</f>
        <v>0</v>
      </c>
      <c r="H631" s="47">
        <f>IF(ISNA(VLOOKUP(Журналисты!$B631,'15'!$B$2:$C$400,2,0))=TRUE,0,VLOOKUP(Журналисты!$B631,'15'!$B$2:$C$400,2,0))</f>
        <v>0</v>
      </c>
      <c r="I631" s="37">
        <f t="shared" si="39"/>
        <v>4600000</v>
      </c>
      <c r="K631" s="39">
        <f t="shared" si="36"/>
        <v>1</v>
      </c>
      <c r="M631" s="38" t="str">
        <f t="shared" si="37"/>
        <v>Chelsea2009</v>
      </c>
    </row>
    <row r="632" spans="1:13" ht="15">
      <c r="A632" s="46">
        <f>COUNTIFS(B$3:B$1130,B632)</f>
        <v>1</v>
      </c>
      <c r="B632" s="32" t="s">
        <v>489</v>
      </c>
      <c r="C632" s="47">
        <f>IF(ISNA(VLOOKUP(Журналисты!$B632,'10'!$B$2:$C$400,2,0))=TRUE,0,VLOOKUP(Журналисты!$B632,'10'!$B$2:$C$400,2,0))</f>
        <v>0</v>
      </c>
      <c r="D632" s="47">
        <f>IF(ISNA(VLOOKUP(Журналисты!$B632,'11'!$B$2:$C$400,2,0))=TRUE,0,VLOOKUP(Журналисты!$B632,'11'!$B$2:$C$400,2,0))</f>
        <v>0</v>
      </c>
      <c r="E632" s="47">
        <f>IF(ISNA(VLOOKUP(Журналисты!$B632,'12'!$B$2:$C$400,2,0))=TRUE,0,VLOOKUP(Журналисты!$B632,'12'!$B$2:$C$400,2,0))</f>
        <v>4600000</v>
      </c>
      <c r="F632" s="47">
        <f>IF(ISNA(VLOOKUP(Журналисты!$B632,'13'!$B$2:$C$400,2,0))=TRUE,0,VLOOKUP(Журналисты!$B632,'13'!$B$2:$C$400,2,0))</f>
        <v>0</v>
      </c>
      <c r="G632" s="47">
        <f>IF(ISNA(VLOOKUP(Журналисты!$B632,'14'!$B$2:$C$400,2,0))=TRUE,0,VLOOKUP(Журналисты!$B632,'14'!$B$2:$C$400,2,0))</f>
        <v>0</v>
      </c>
      <c r="H632" s="47">
        <f>IF(ISNA(VLOOKUP(Журналисты!$B632,'15'!$B$2:$C$400,2,0))=TRUE,0,VLOOKUP(Журналисты!$B632,'15'!$B$2:$C$400,2,0))</f>
        <v>0</v>
      </c>
      <c r="I632" s="37">
        <f t="shared" si="39"/>
        <v>4600000</v>
      </c>
      <c r="K632" s="39">
        <f t="shared" si="36"/>
        <v>1</v>
      </c>
      <c r="M632" s="38" t="str">
        <f t="shared" si="37"/>
        <v>agent 007</v>
      </c>
    </row>
    <row r="633" spans="1:13" ht="15">
      <c r="A633" s="46">
        <f>COUNTIFS(B$3:B$1130,B633)</f>
        <v>1</v>
      </c>
      <c r="B633" s="32" t="s">
        <v>490</v>
      </c>
      <c r="C633" s="47">
        <f>IF(ISNA(VLOOKUP(Журналисты!$B633,'10'!$B$2:$C$400,2,0))=TRUE,0,VLOOKUP(Журналисты!$B633,'10'!$B$2:$C$400,2,0))</f>
        <v>0</v>
      </c>
      <c r="D633" s="47">
        <f>IF(ISNA(VLOOKUP(Журналисты!$B633,'11'!$B$2:$C$400,2,0))=TRUE,0,VLOOKUP(Журналисты!$B633,'11'!$B$2:$C$400,2,0))</f>
        <v>0</v>
      </c>
      <c r="E633" s="47">
        <f>IF(ISNA(VLOOKUP(Журналисты!$B633,'12'!$B$2:$C$400,2,0))=TRUE,0,VLOOKUP(Журналисты!$B633,'12'!$B$2:$C$400,2,0))</f>
        <v>4600000</v>
      </c>
      <c r="F633" s="47">
        <f>IF(ISNA(VLOOKUP(Журналисты!$B633,'13'!$B$2:$C$400,2,0))=TRUE,0,VLOOKUP(Журналисты!$B633,'13'!$B$2:$C$400,2,0))</f>
        <v>0</v>
      </c>
      <c r="G633" s="47">
        <f>IF(ISNA(VLOOKUP(Журналисты!$B633,'14'!$B$2:$C$400,2,0))=TRUE,0,VLOOKUP(Журналисты!$B633,'14'!$B$2:$C$400,2,0))</f>
        <v>0</v>
      </c>
      <c r="H633" s="47">
        <f>IF(ISNA(VLOOKUP(Журналисты!$B633,'15'!$B$2:$C$400,2,0))=TRUE,0,VLOOKUP(Журналисты!$B633,'15'!$B$2:$C$400,2,0))</f>
        <v>0</v>
      </c>
      <c r="I633" s="37">
        <f t="shared" si="39"/>
        <v>4600000</v>
      </c>
      <c r="K633" s="39">
        <f t="shared" si="36"/>
        <v>1</v>
      </c>
      <c r="M633" s="38" t="str">
        <f t="shared" si="37"/>
        <v>Protosser</v>
      </c>
    </row>
    <row r="634" spans="1:13" ht="15">
      <c r="A634" s="46">
        <f>COUNTIFS(B$3:B$1130,B634)</f>
        <v>1</v>
      </c>
      <c r="B634" s="32" t="s">
        <v>491</v>
      </c>
      <c r="C634" s="47">
        <f>IF(ISNA(VLOOKUP(Журналисты!$B634,'10'!$B$2:$C$400,2,0))=TRUE,0,VLOOKUP(Журналисты!$B634,'10'!$B$2:$C$400,2,0))</f>
        <v>0</v>
      </c>
      <c r="D634" s="47">
        <f>IF(ISNA(VLOOKUP(Журналисты!$B634,'11'!$B$2:$C$400,2,0))=TRUE,0,VLOOKUP(Журналисты!$B634,'11'!$B$2:$C$400,2,0))</f>
        <v>0</v>
      </c>
      <c r="E634" s="47">
        <f>IF(ISNA(VLOOKUP(Журналисты!$B634,'12'!$B$2:$C$400,2,0))=TRUE,0,VLOOKUP(Журналисты!$B634,'12'!$B$2:$C$400,2,0))</f>
        <v>4600000</v>
      </c>
      <c r="F634" s="47">
        <f>IF(ISNA(VLOOKUP(Журналисты!$B634,'13'!$B$2:$C$400,2,0))=TRUE,0,VLOOKUP(Журналисты!$B634,'13'!$B$2:$C$400,2,0))</f>
        <v>0</v>
      </c>
      <c r="G634" s="47">
        <f>IF(ISNA(VLOOKUP(Журналисты!$B634,'14'!$B$2:$C$400,2,0))=TRUE,0,VLOOKUP(Журналисты!$B634,'14'!$B$2:$C$400,2,0))</f>
        <v>0</v>
      </c>
      <c r="H634" s="47">
        <f>IF(ISNA(VLOOKUP(Журналисты!$B634,'15'!$B$2:$C$400,2,0))=TRUE,0,VLOOKUP(Журналисты!$B634,'15'!$B$2:$C$400,2,0))</f>
        <v>0</v>
      </c>
      <c r="I634" s="37">
        <f t="shared" si="39"/>
        <v>4600000</v>
      </c>
      <c r="K634" s="39">
        <f t="shared" si="36"/>
        <v>1</v>
      </c>
      <c r="M634" s="38" t="str">
        <f t="shared" si="37"/>
        <v>Vancho-Rotor</v>
      </c>
    </row>
    <row r="635" spans="1:13" ht="15">
      <c r="A635" s="46">
        <f>COUNTIFS(B$3:B$1130,B635)</f>
        <v>1</v>
      </c>
      <c r="B635" s="32" t="s">
        <v>492</v>
      </c>
      <c r="C635" s="47">
        <f>IF(ISNA(VLOOKUP(Журналисты!$B635,'10'!$B$2:$C$400,2,0))=TRUE,0,VLOOKUP(Журналисты!$B635,'10'!$B$2:$C$400,2,0))</f>
        <v>0</v>
      </c>
      <c r="D635" s="47">
        <f>IF(ISNA(VLOOKUP(Журналисты!$B635,'11'!$B$2:$C$400,2,0))=TRUE,0,VLOOKUP(Журналисты!$B635,'11'!$B$2:$C$400,2,0))</f>
        <v>0</v>
      </c>
      <c r="E635" s="47">
        <f>IF(ISNA(VLOOKUP(Журналисты!$B635,'12'!$B$2:$C$400,2,0))=TRUE,0,VLOOKUP(Журналисты!$B635,'12'!$B$2:$C$400,2,0))</f>
        <v>4600000</v>
      </c>
      <c r="F635" s="47">
        <f>IF(ISNA(VLOOKUP(Журналисты!$B635,'13'!$B$2:$C$400,2,0))=TRUE,0,VLOOKUP(Журналисты!$B635,'13'!$B$2:$C$400,2,0))</f>
        <v>0</v>
      </c>
      <c r="G635" s="47">
        <f>IF(ISNA(VLOOKUP(Журналисты!$B635,'14'!$B$2:$C$400,2,0))=TRUE,0,VLOOKUP(Журналисты!$B635,'14'!$B$2:$C$400,2,0))</f>
        <v>0</v>
      </c>
      <c r="H635" s="47">
        <f>IF(ISNA(VLOOKUP(Журналисты!$B635,'15'!$B$2:$C$400,2,0))=TRUE,0,VLOOKUP(Журналисты!$B635,'15'!$B$2:$C$400,2,0))</f>
        <v>0</v>
      </c>
      <c r="I635" s="37">
        <f t="shared" si="39"/>
        <v>4600000</v>
      </c>
      <c r="K635" s="39">
        <f t="shared" si="36"/>
        <v>1</v>
      </c>
      <c r="M635" s="38" t="str">
        <f t="shared" si="37"/>
        <v>karpey</v>
      </c>
    </row>
    <row r="636" spans="1:13" ht="15">
      <c r="A636" s="46">
        <f>COUNTIFS(B$3:B$1130,B636)</f>
        <v>1</v>
      </c>
      <c r="B636" s="32" t="s">
        <v>493</v>
      </c>
      <c r="C636" s="47">
        <f>IF(ISNA(VLOOKUP(Журналисты!$B636,'10'!$B$2:$C$400,2,0))=TRUE,0,VLOOKUP(Журналисты!$B636,'10'!$B$2:$C$400,2,0))</f>
        <v>0</v>
      </c>
      <c r="D636" s="47">
        <f>IF(ISNA(VLOOKUP(Журналисты!$B636,'11'!$B$2:$C$400,2,0))=TRUE,0,VLOOKUP(Журналисты!$B636,'11'!$B$2:$C$400,2,0))</f>
        <v>0</v>
      </c>
      <c r="E636" s="47">
        <f>IF(ISNA(VLOOKUP(Журналисты!$B636,'12'!$B$2:$C$400,2,0))=TRUE,0,VLOOKUP(Журналисты!$B636,'12'!$B$2:$C$400,2,0))</f>
        <v>4400000</v>
      </c>
      <c r="F636" s="47">
        <f>IF(ISNA(VLOOKUP(Журналисты!$B636,'13'!$B$2:$C$400,2,0))=TRUE,0,VLOOKUP(Журналисты!$B636,'13'!$B$2:$C$400,2,0))</f>
        <v>0</v>
      </c>
      <c r="G636" s="47">
        <f>IF(ISNA(VLOOKUP(Журналисты!$B636,'14'!$B$2:$C$400,2,0))=TRUE,0,VLOOKUP(Журналисты!$B636,'14'!$B$2:$C$400,2,0))</f>
        <v>0</v>
      </c>
      <c r="H636" s="47">
        <f>IF(ISNA(VLOOKUP(Журналисты!$B636,'15'!$B$2:$C$400,2,0))=TRUE,0,VLOOKUP(Журналисты!$B636,'15'!$B$2:$C$400,2,0))</f>
        <v>0</v>
      </c>
      <c r="I636" s="37">
        <f t="shared" si="39"/>
        <v>4400000</v>
      </c>
      <c r="K636" s="39">
        <f t="shared" si="36"/>
        <v>1</v>
      </c>
      <c r="M636" s="38" t="str">
        <f t="shared" si="37"/>
        <v>Ышь-Ышь</v>
      </c>
    </row>
    <row r="637" spans="1:13" ht="15">
      <c r="A637" s="46">
        <f>COUNTIFS(B$3:B$1130,B637)</f>
        <v>1</v>
      </c>
      <c r="B637" s="32" t="s">
        <v>77</v>
      </c>
      <c r="C637" s="47">
        <f>IF(ISNA(VLOOKUP(Журналисты!$B637,'10'!$B$2:$C$400,2,0))=TRUE,0,VLOOKUP(Журналисты!$B637,'10'!$B$2:$C$400,2,0))</f>
        <v>28500000</v>
      </c>
      <c r="D637" s="47">
        <f>IF(ISNA(VLOOKUP(Журналисты!$B637,'11'!$B$2:$C$400,2,0))=TRUE,0,VLOOKUP(Журналисты!$B637,'11'!$B$2:$C$400,2,0))</f>
        <v>28500000</v>
      </c>
      <c r="E637" s="47">
        <f>IF(ISNA(VLOOKUP(Журналисты!$B637,'12'!$B$2:$C$400,2,0))=TRUE,0,VLOOKUP(Журналисты!$B637,'12'!$B$2:$C$400,2,0))</f>
        <v>4300000</v>
      </c>
      <c r="F637" s="47">
        <f>IF(ISNA(VLOOKUP(Журналисты!$B637,'13'!$B$2:$C$400,2,0))=TRUE,0,VLOOKUP(Журналисты!$B637,'13'!$B$2:$C$400,2,0))</f>
        <v>0</v>
      </c>
      <c r="G637" s="47">
        <f>IF(ISNA(VLOOKUP(Журналисты!$B637,'14'!$B$2:$C$400,2,0))=TRUE,0,VLOOKUP(Журналисты!$B637,'14'!$B$2:$C$400,2,0))</f>
        <v>0</v>
      </c>
      <c r="H637" s="47">
        <f>IF(ISNA(VLOOKUP(Журналисты!$B637,'15'!$B$2:$C$400,2,0))=TRUE,0,VLOOKUP(Журналисты!$B637,'15'!$B$2:$C$400,2,0))</f>
        <v>0</v>
      </c>
      <c r="I637" s="37">
        <f t="shared" si="39"/>
        <v>61300000</v>
      </c>
      <c r="K637" s="39">
        <f t="shared" si="36"/>
        <v>3</v>
      </c>
      <c r="M637" s="38" t="str">
        <f t="shared" si="37"/>
        <v>Igroid</v>
      </c>
    </row>
    <row r="638" spans="1:13" ht="15">
      <c r="A638" s="46">
        <f>COUNTIFS(B$3:B$1130,B638)</f>
        <v>1</v>
      </c>
      <c r="B638" s="32" t="s">
        <v>494</v>
      </c>
      <c r="C638" s="47">
        <f>IF(ISNA(VLOOKUP(Журналисты!$B638,'10'!$B$2:$C$400,2,0))=TRUE,0,VLOOKUP(Журналисты!$B638,'10'!$B$2:$C$400,2,0))</f>
        <v>0</v>
      </c>
      <c r="D638" s="47">
        <f>IF(ISNA(VLOOKUP(Журналисты!$B638,'11'!$B$2:$C$400,2,0))=TRUE,0,VLOOKUP(Журналисты!$B638,'11'!$B$2:$C$400,2,0))</f>
        <v>0</v>
      </c>
      <c r="E638" s="47">
        <f>IF(ISNA(VLOOKUP(Журналисты!$B638,'12'!$B$2:$C$400,2,0))=TRUE,0,VLOOKUP(Журналисты!$B638,'12'!$B$2:$C$400,2,0))</f>
        <v>4300000</v>
      </c>
      <c r="F638" s="47">
        <f>IF(ISNA(VLOOKUP(Журналисты!$B638,'13'!$B$2:$C$400,2,0))=TRUE,0,VLOOKUP(Журналисты!$B638,'13'!$B$2:$C$400,2,0))</f>
        <v>0</v>
      </c>
      <c r="G638" s="47">
        <f>IF(ISNA(VLOOKUP(Журналисты!$B638,'14'!$B$2:$C$400,2,0))=TRUE,0,VLOOKUP(Журналисты!$B638,'14'!$B$2:$C$400,2,0))</f>
        <v>0</v>
      </c>
      <c r="H638" s="47">
        <f>IF(ISNA(VLOOKUP(Журналисты!$B638,'15'!$B$2:$C$400,2,0))=TRUE,0,VLOOKUP(Журналисты!$B638,'15'!$B$2:$C$400,2,0))</f>
        <v>0</v>
      </c>
      <c r="I638" s="37">
        <f t="shared" si="39"/>
        <v>4300000</v>
      </c>
      <c r="K638" s="39">
        <f t="shared" si="36"/>
        <v>1</v>
      </c>
      <c r="M638" s="38" t="str">
        <f t="shared" si="37"/>
        <v>Аляска</v>
      </c>
    </row>
    <row r="639" spans="1:13" ht="15">
      <c r="A639" s="46">
        <f>COUNTIFS(B$3:B$1130,B639)</f>
        <v>1</v>
      </c>
      <c r="B639" s="32" t="s">
        <v>496</v>
      </c>
      <c r="C639" s="47">
        <f>IF(ISNA(VLOOKUP(Журналисты!$B639,'10'!$B$2:$C$400,2,0))=TRUE,0,VLOOKUP(Журналисты!$B639,'10'!$B$2:$C$400,2,0))</f>
        <v>0</v>
      </c>
      <c r="D639" s="47">
        <f>IF(ISNA(VLOOKUP(Журналисты!$B639,'11'!$B$2:$C$400,2,0))=TRUE,0,VLOOKUP(Журналисты!$B639,'11'!$B$2:$C$400,2,0))</f>
        <v>0</v>
      </c>
      <c r="E639" s="47">
        <f>IF(ISNA(VLOOKUP(Журналисты!$B639,'12'!$B$2:$C$400,2,0))=TRUE,0,VLOOKUP(Журналисты!$B639,'12'!$B$2:$C$400,2,0))</f>
        <v>4200000</v>
      </c>
      <c r="F639" s="47">
        <f>IF(ISNA(VLOOKUP(Журналисты!$B639,'13'!$B$2:$C$400,2,0))=TRUE,0,VLOOKUP(Журналисты!$B639,'13'!$B$2:$C$400,2,0))</f>
        <v>0</v>
      </c>
      <c r="G639" s="47">
        <f>IF(ISNA(VLOOKUP(Журналисты!$B639,'14'!$B$2:$C$400,2,0))=TRUE,0,VLOOKUP(Журналисты!$B639,'14'!$B$2:$C$400,2,0))</f>
        <v>0</v>
      </c>
      <c r="H639" s="47">
        <f>IF(ISNA(VLOOKUP(Журналисты!$B639,'15'!$B$2:$C$400,2,0))=TRUE,0,VLOOKUP(Журналисты!$B639,'15'!$B$2:$C$400,2,0))</f>
        <v>0</v>
      </c>
      <c r="I639" s="37">
        <f t="shared" si="39"/>
        <v>4200000</v>
      </c>
      <c r="K639" s="39">
        <f t="shared" si="36"/>
        <v>1</v>
      </c>
      <c r="M639" s="38" t="str">
        <f t="shared" si="37"/>
        <v>bigy</v>
      </c>
    </row>
    <row r="640" spans="1:13" ht="15">
      <c r="A640" s="46">
        <f>COUNTIFS(B$3:B$1130,B640)</f>
        <v>1</v>
      </c>
      <c r="B640" s="32" t="s">
        <v>498</v>
      </c>
      <c r="C640" s="47">
        <f>IF(ISNA(VLOOKUP(Журналисты!$B640,'10'!$B$2:$C$400,2,0))=TRUE,0,VLOOKUP(Журналисты!$B640,'10'!$B$2:$C$400,2,0))</f>
        <v>0</v>
      </c>
      <c r="D640" s="47">
        <f>IF(ISNA(VLOOKUP(Журналисты!$B640,'11'!$B$2:$C$400,2,0))=TRUE,0,VLOOKUP(Журналисты!$B640,'11'!$B$2:$C$400,2,0))</f>
        <v>0</v>
      </c>
      <c r="E640" s="47">
        <f>IF(ISNA(VLOOKUP(Журналисты!$B640,'12'!$B$2:$C$400,2,0))=TRUE,0,VLOOKUP(Журналисты!$B640,'12'!$B$2:$C$400,2,0))</f>
        <v>4000000</v>
      </c>
      <c r="F640" s="47">
        <f>IF(ISNA(VLOOKUP(Журналисты!$B640,'13'!$B$2:$C$400,2,0))=TRUE,0,VLOOKUP(Журналисты!$B640,'13'!$B$2:$C$400,2,0))</f>
        <v>0</v>
      </c>
      <c r="G640" s="47">
        <f>IF(ISNA(VLOOKUP(Журналисты!$B640,'14'!$B$2:$C$400,2,0))=TRUE,0,VLOOKUP(Журналисты!$B640,'14'!$B$2:$C$400,2,0))</f>
        <v>0</v>
      </c>
      <c r="H640" s="47">
        <f>IF(ISNA(VLOOKUP(Журналисты!$B640,'15'!$B$2:$C$400,2,0))=TRUE,0,VLOOKUP(Журналисты!$B640,'15'!$B$2:$C$400,2,0))</f>
        <v>0</v>
      </c>
      <c r="I640" s="37">
        <f t="shared" si="39"/>
        <v>4000000</v>
      </c>
      <c r="K640" s="39">
        <f t="shared" si="36"/>
        <v>1</v>
      </c>
      <c r="M640" s="38" t="str">
        <f t="shared" si="37"/>
        <v>astranoob</v>
      </c>
    </row>
    <row r="641" spans="1:13" ht="15">
      <c r="A641" s="46">
        <f>COUNTIFS(B$3:B$1130,B641)</f>
        <v>1</v>
      </c>
      <c r="B641" s="32" t="s">
        <v>500</v>
      </c>
      <c r="C641" s="47">
        <f>IF(ISNA(VLOOKUP(Журналисты!$B641,'10'!$B$2:$C$400,2,0))=TRUE,0,VLOOKUP(Журналисты!$B641,'10'!$B$2:$C$400,2,0))</f>
        <v>0</v>
      </c>
      <c r="D641" s="47">
        <f>IF(ISNA(VLOOKUP(Журналисты!$B641,'11'!$B$2:$C$400,2,0))=TRUE,0,VLOOKUP(Журналисты!$B641,'11'!$B$2:$C$400,2,0))</f>
        <v>0</v>
      </c>
      <c r="E641" s="47">
        <f>IF(ISNA(VLOOKUP(Журналисты!$B641,'12'!$B$2:$C$400,2,0))=TRUE,0,VLOOKUP(Журналисты!$B641,'12'!$B$2:$C$400,2,0))</f>
        <v>3700000</v>
      </c>
      <c r="F641" s="47">
        <f>IF(ISNA(VLOOKUP(Журналисты!$B641,'13'!$B$2:$C$400,2,0))=TRUE,0,VLOOKUP(Журналисты!$B641,'13'!$B$2:$C$400,2,0))</f>
        <v>0</v>
      </c>
      <c r="G641" s="47">
        <f>IF(ISNA(VLOOKUP(Журналисты!$B641,'14'!$B$2:$C$400,2,0))=TRUE,0,VLOOKUP(Журналисты!$B641,'14'!$B$2:$C$400,2,0))</f>
        <v>0</v>
      </c>
      <c r="H641" s="47">
        <f>IF(ISNA(VLOOKUP(Журналисты!$B641,'15'!$B$2:$C$400,2,0))=TRUE,0,VLOOKUP(Журналисты!$B641,'15'!$B$2:$C$400,2,0))</f>
        <v>0</v>
      </c>
      <c r="I641" s="37">
        <f t="shared" si="39"/>
        <v>3700000</v>
      </c>
      <c r="K641" s="39">
        <f t="shared" si="36"/>
        <v>1</v>
      </c>
      <c r="M641" s="38" t="str">
        <f t="shared" si="37"/>
        <v>primat</v>
      </c>
    </row>
    <row r="642" spans="1:13" ht="26.25">
      <c r="A642" s="46">
        <f>COUNTIFS(B$3:B$1130,B642)</f>
        <v>1</v>
      </c>
      <c r="B642" s="32" t="s">
        <v>501</v>
      </c>
      <c r="C642" s="47">
        <f>IF(ISNA(VLOOKUP(Журналисты!$B642,'10'!$B$2:$C$400,2,0))=TRUE,0,VLOOKUP(Журналисты!$B642,'10'!$B$2:$C$400,2,0))</f>
        <v>0</v>
      </c>
      <c r="D642" s="47">
        <f>IF(ISNA(VLOOKUP(Журналисты!$B642,'11'!$B$2:$C$400,2,0))=TRUE,0,VLOOKUP(Журналисты!$B642,'11'!$B$2:$C$400,2,0))</f>
        <v>0</v>
      </c>
      <c r="E642" s="47">
        <f>IF(ISNA(VLOOKUP(Журналисты!$B642,'12'!$B$2:$C$400,2,0))=TRUE,0,VLOOKUP(Журналисты!$B642,'12'!$B$2:$C$400,2,0))</f>
        <v>3600000</v>
      </c>
      <c r="F642" s="47">
        <f>IF(ISNA(VLOOKUP(Журналисты!$B642,'13'!$B$2:$C$400,2,0))=TRUE,0,VLOOKUP(Журналисты!$B642,'13'!$B$2:$C$400,2,0))</f>
        <v>0</v>
      </c>
      <c r="G642" s="47">
        <f>IF(ISNA(VLOOKUP(Журналисты!$B642,'14'!$B$2:$C$400,2,0))=TRUE,0,VLOOKUP(Журналисты!$B642,'14'!$B$2:$C$400,2,0))</f>
        <v>0</v>
      </c>
      <c r="H642" s="47">
        <f>IF(ISNA(VLOOKUP(Журналисты!$B642,'15'!$B$2:$C$400,2,0))=TRUE,0,VLOOKUP(Журналисты!$B642,'15'!$B$2:$C$400,2,0))</f>
        <v>0</v>
      </c>
      <c r="I642" s="37">
        <f t="shared" si="39"/>
        <v>3600000</v>
      </c>
      <c r="K642" s="39">
        <f t="shared" si="36"/>
        <v>1</v>
      </c>
      <c r="M642" s="38" t="str">
        <f t="shared" si="37"/>
        <v>Дмитрий Морозов (Fatih_Terim)</v>
      </c>
    </row>
    <row r="643" spans="1:13" ht="15">
      <c r="A643" s="46">
        <f>COUNTIFS(B$3:B$1130,B643)</f>
        <v>1</v>
      </c>
      <c r="B643" s="32" t="s">
        <v>503</v>
      </c>
      <c r="C643" s="47">
        <f>IF(ISNA(VLOOKUP(Журналисты!$B643,'10'!$B$2:$C$400,2,0))=TRUE,0,VLOOKUP(Журналисты!$B643,'10'!$B$2:$C$400,2,0))</f>
        <v>0</v>
      </c>
      <c r="D643" s="47">
        <f>IF(ISNA(VLOOKUP(Журналисты!$B643,'11'!$B$2:$C$400,2,0))=TRUE,0,VLOOKUP(Журналисты!$B643,'11'!$B$2:$C$400,2,0))</f>
        <v>0</v>
      </c>
      <c r="E643" s="47">
        <f>IF(ISNA(VLOOKUP(Журналисты!$B643,'12'!$B$2:$C$400,2,0))=TRUE,0,VLOOKUP(Журналисты!$B643,'12'!$B$2:$C$400,2,0))</f>
        <v>3400000</v>
      </c>
      <c r="F643" s="47">
        <f>IF(ISNA(VLOOKUP(Журналисты!$B643,'13'!$B$2:$C$400,2,0))=TRUE,0,VLOOKUP(Журналисты!$B643,'13'!$B$2:$C$400,2,0))</f>
        <v>0</v>
      </c>
      <c r="G643" s="47">
        <f>IF(ISNA(VLOOKUP(Журналисты!$B643,'14'!$B$2:$C$400,2,0))=TRUE,0,VLOOKUP(Журналисты!$B643,'14'!$B$2:$C$400,2,0))</f>
        <v>0</v>
      </c>
      <c r="H643" s="47">
        <f>IF(ISNA(VLOOKUP(Журналисты!$B643,'15'!$B$2:$C$400,2,0))=TRUE,0,VLOOKUP(Журналисты!$B643,'15'!$B$2:$C$400,2,0))</f>
        <v>0</v>
      </c>
      <c r="I643" s="37">
        <f t="shared" si="39"/>
        <v>3400000</v>
      </c>
      <c r="K643" s="39">
        <f aca="true" t="shared" si="40" ref="K643:K706">COUNTIFS(C643:H643,"&gt;0")</f>
        <v>1</v>
      </c>
      <c r="M643" s="38" t="str">
        <f aca="true" t="shared" si="41" ref="M643:M706">B643</f>
        <v>AlexYarmolenko</v>
      </c>
    </row>
    <row r="644" spans="1:13" ht="15">
      <c r="A644" s="46">
        <f>COUNTIFS(B$3:B$1130,B644)</f>
        <v>1</v>
      </c>
      <c r="B644" s="32" t="s">
        <v>504</v>
      </c>
      <c r="C644" s="47">
        <f>IF(ISNA(VLOOKUP(Журналисты!$B644,'10'!$B$2:$C$400,2,0))=TRUE,0,VLOOKUP(Журналисты!$B644,'10'!$B$2:$C$400,2,0))</f>
        <v>0</v>
      </c>
      <c r="D644" s="47">
        <f>IF(ISNA(VLOOKUP(Журналисты!$B644,'11'!$B$2:$C$400,2,0))=TRUE,0,VLOOKUP(Журналисты!$B644,'11'!$B$2:$C$400,2,0))</f>
        <v>0</v>
      </c>
      <c r="E644" s="47">
        <f>IF(ISNA(VLOOKUP(Журналисты!$B644,'12'!$B$2:$C$400,2,0))=TRUE,0,VLOOKUP(Журналисты!$B644,'12'!$B$2:$C$400,2,0))</f>
        <v>3400000</v>
      </c>
      <c r="F644" s="47">
        <f>IF(ISNA(VLOOKUP(Журналисты!$B644,'13'!$B$2:$C$400,2,0))=TRUE,0,VLOOKUP(Журналисты!$B644,'13'!$B$2:$C$400,2,0))</f>
        <v>0</v>
      </c>
      <c r="G644" s="47">
        <f>IF(ISNA(VLOOKUP(Журналисты!$B644,'14'!$B$2:$C$400,2,0))=TRUE,0,VLOOKUP(Журналисты!$B644,'14'!$B$2:$C$400,2,0))</f>
        <v>0</v>
      </c>
      <c r="H644" s="47">
        <f>IF(ISNA(VLOOKUP(Журналисты!$B644,'15'!$B$2:$C$400,2,0))=TRUE,0,VLOOKUP(Журналисты!$B644,'15'!$B$2:$C$400,2,0))</f>
        <v>0</v>
      </c>
      <c r="I644" s="37">
        <f t="shared" si="39"/>
        <v>3400000</v>
      </c>
      <c r="K644" s="39">
        <f t="shared" si="40"/>
        <v>1</v>
      </c>
      <c r="M644" s="38" t="str">
        <f t="shared" si="41"/>
        <v>Kebe</v>
      </c>
    </row>
    <row r="645" spans="1:13" ht="15">
      <c r="A645" s="46">
        <f>COUNTIFS(B$3:B$1130,B645)</f>
        <v>1</v>
      </c>
      <c r="B645" s="32" t="s">
        <v>506</v>
      </c>
      <c r="C645" s="47">
        <f>IF(ISNA(VLOOKUP(Журналисты!$B645,'10'!$B$2:$C$400,2,0))=TRUE,0,VLOOKUP(Журналисты!$B645,'10'!$B$2:$C$400,2,0))</f>
        <v>0</v>
      </c>
      <c r="D645" s="47">
        <f>IF(ISNA(VLOOKUP(Журналисты!$B645,'11'!$B$2:$C$400,2,0))=TRUE,0,VLOOKUP(Журналисты!$B645,'11'!$B$2:$C$400,2,0))</f>
        <v>0</v>
      </c>
      <c r="E645" s="47">
        <f>IF(ISNA(VLOOKUP(Журналисты!$B645,'12'!$B$2:$C$400,2,0))=TRUE,0,VLOOKUP(Журналисты!$B645,'12'!$B$2:$C$400,2,0))</f>
        <v>3100000</v>
      </c>
      <c r="F645" s="47">
        <f>IF(ISNA(VLOOKUP(Журналисты!$B645,'13'!$B$2:$C$400,2,0))=TRUE,0,VLOOKUP(Журналисты!$B645,'13'!$B$2:$C$400,2,0))</f>
        <v>0</v>
      </c>
      <c r="G645" s="47">
        <f>IF(ISNA(VLOOKUP(Журналисты!$B645,'14'!$B$2:$C$400,2,0))=TRUE,0,VLOOKUP(Журналисты!$B645,'14'!$B$2:$C$400,2,0))</f>
        <v>0</v>
      </c>
      <c r="H645" s="47">
        <f>IF(ISNA(VLOOKUP(Журналисты!$B645,'15'!$B$2:$C$400,2,0))=TRUE,0,VLOOKUP(Журналисты!$B645,'15'!$B$2:$C$400,2,0))</f>
        <v>0</v>
      </c>
      <c r="I645" s="37">
        <f t="shared" si="39"/>
        <v>3100000</v>
      </c>
      <c r="K645" s="39">
        <f t="shared" si="40"/>
        <v>1</v>
      </c>
      <c r="M645" s="38" t="str">
        <f t="shared" si="41"/>
        <v>nash_29</v>
      </c>
    </row>
    <row r="646" spans="1:13" ht="26.25">
      <c r="A646" s="46">
        <f>COUNTIFS(B$3:B$1130,B646)</f>
        <v>1</v>
      </c>
      <c r="B646" s="32" t="s">
        <v>507</v>
      </c>
      <c r="C646" s="47">
        <f>IF(ISNA(VLOOKUP(Журналисты!$B646,'10'!$B$2:$C$400,2,0))=TRUE,0,VLOOKUP(Журналисты!$B646,'10'!$B$2:$C$400,2,0))</f>
        <v>0</v>
      </c>
      <c r="D646" s="47">
        <f>IF(ISNA(VLOOKUP(Журналисты!$B646,'11'!$B$2:$C$400,2,0))=TRUE,0,VLOOKUP(Журналисты!$B646,'11'!$B$2:$C$400,2,0))</f>
        <v>0</v>
      </c>
      <c r="E646" s="47">
        <f>IF(ISNA(VLOOKUP(Журналисты!$B646,'12'!$B$2:$C$400,2,0))=TRUE,0,VLOOKUP(Журналисты!$B646,'12'!$B$2:$C$400,2,0))</f>
        <v>3100000</v>
      </c>
      <c r="F646" s="47">
        <f>IF(ISNA(VLOOKUP(Журналисты!$B646,'13'!$B$2:$C$400,2,0))=TRUE,0,VLOOKUP(Журналисты!$B646,'13'!$B$2:$C$400,2,0))</f>
        <v>0</v>
      </c>
      <c r="G646" s="47">
        <f>IF(ISNA(VLOOKUP(Журналисты!$B646,'14'!$B$2:$C$400,2,0))=TRUE,0,VLOOKUP(Журналисты!$B646,'14'!$B$2:$C$400,2,0))</f>
        <v>0</v>
      </c>
      <c r="H646" s="47">
        <f>IF(ISNA(VLOOKUP(Журналисты!$B646,'15'!$B$2:$C$400,2,0))=TRUE,0,VLOOKUP(Журналисты!$B646,'15'!$B$2:$C$400,2,0))</f>
        <v>0</v>
      </c>
      <c r="I646" s="37">
        <f t="shared" si="39"/>
        <v>3100000</v>
      </c>
      <c r="K646" s="39">
        <f t="shared" si="40"/>
        <v>1</v>
      </c>
      <c r="M646" s="38" t="str">
        <f t="shared" si="41"/>
        <v>максим коняхин (mark_82)</v>
      </c>
    </row>
    <row r="647" spans="1:13" ht="15">
      <c r="A647" s="46">
        <f>COUNTIFS(B$3:B$1130,B647)</f>
        <v>1</v>
      </c>
      <c r="B647" s="32" t="s">
        <v>508</v>
      </c>
      <c r="C647" s="47">
        <f>IF(ISNA(VLOOKUP(Журналисты!$B647,'10'!$B$2:$C$400,2,0))=TRUE,0,VLOOKUP(Журналисты!$B647,'10'!$B$2:$C$400,2,0))</f>
        <v>0</v>
      </c>
      <c r="D647" s="47">
        <f>IF(ISNA(VLOOKUP(Журналисты!$B647,'11'!$B$2:$C$400,2,0))=TRUE,0,VLOOKUP(Журналисты!$B647,'11'!$B$2:$C$400,2,0))</f>
        <v>0</v>
      </c>
      <c r="E647" s="47">
        <f>IF(ISNA(VLOOKUP(Журналисты!$B647,'12'!$B$2:$C$400,2,0))=TRUE,0,VLOOKUP(Журналисты!$B647,'12'!$B$2:$C$400,2,0))</f>
        <v>3000000</v>
      </c>
      <c r="F647" s="47">
        <f>IF(ISNA(VLOOKUP(Журналисты!$B647,'13'!$B$2:$C$400,2,0))=TRUE,0,VLOOKUP(Журналисты!$B647,'13'!$B$2:$C$400,2,0))</f>
        <v>0</v>
      </c>
      <c r="G647" s="47">
        <f>IF(ISNA(VLOOKUP(Журналисты!$B647,'14'!$B$2:$C$400,2,0))=TRUE,0,VLOOKUP(Журналисты!$B647,'14'!$B$2:$C$400,2,0))</f>
        <v>0</v>
      </c>
      <c r="H647" s="47">
        <f>IF(ISNA(VLOOKUP(Журналисты!$B647,'15'!$B$2:$C$400,2,0))=TRUE,0,VLOOKUP(Журналисты!$B647,'15'!$B$2:$C$400,2,0))</f>
        <v>0</v>
      </c>
      <c r="I647" s="37">
        <f t="shared" si="39"/>
        <v>3000000</v>
      </c>
      <c r="K647" s="39">
        <f t="shared" si="40"/>
        <v>1</v>
      </c>
      <c r="M647" s="38" t="str">
        <f t="shared" si="41"/>
        <v>toldo</v>
      </c>
    </row>
    <row r="648" spans="1:13" ht="15">
      <c r="A648" s="46">
        <f>COUNTIFS(B$3:B$1130,B648)</f>
        <v>1</v>
      </c>
      <c r="B648" s="32" t="s">
        <v>509</v>
      </c>
      <c r="C648" s="47">
        <f>IF(ISNA(VLOOKUP(Журналисты!$B648,'10'!$B$2:$C$400,2,0))=TRUE,0,VLOOKUP(Журналисты!$B648,'10'!$B$2:$C$400,2,0))</f>
        <v>0</v>
      </c>
      <c r="D648" s="47">
        <f>IF(ISNA(VLOOKUP(Журналисты!$B648,'11'!$B$2:$C$400,2,0))=TRUE,0,VLOOKUP(Журналисты!$B648,'11'!$B$2:$C$400,2,0))</f>
        <v>0</v>
      </c>
      <c r="E648" s="47">
        <f>IF(ISNA(VLOOKUP(Журналисты!$B648,'12'!$B$2:$C$400,2,0))=TRUE,0,VLOOKUP(Журналисты!$B648,'12'!$B$2:$C$400,2,0))</f>
        <v>3000000</v>
      </c>
      <c r="F648" s="47">
        <f>IF(ISNA(VLOOKUP(Журналисты!$B648,'13'!$B$2:$C$400,2,0))=TRUE,0,VLOOKUP(Журналисты!$B648,'13'!$B$2:$C$400,2,0))</f>
        <v>0</v>
      </c>
      <c r="G648" s="47">
        <f>IF(ISNA(VLOOKUP(Журналисты!$B648,'14'!$B$2:$C$400,2,0))=TRUE,0,VLOOKUP(Журналисты!$B648,'14'!$B$2:$C$400,2,0))</f>
        <v>0</v>
      </c>
      <c r="H648" s="47">
        <f>IF(ISNA(VLOOKUP(Журналисты!$B648,'15'!$B$2:$C$400,2,0))=TRUE,0,VLOOKUP(Журналисты!$B648,'15'!$B$2:$C$400,2,0))</f>
        <v>0</v>
      </c>
      <c r="I648" s="37">
        <f t="shared" si="39"/>
        <v>3000000</v>
      </c>
      <c r="K648" s="39">
        <f t="shared" si="40"/>
        <v>1</v>
      </c>
      <c r="M648" s="38" t="str">
        <f t="shared" si="41"/>
        <v>Katz</v>
      </c>
    </row>
    <row r="649" spans="1:13" ht="15">
      <c r="A649" s="46">
        <f>COUNTIFS(B$3:B$1130,B649)</f>
        <v>1</v>
      </c>
      <c r="B649" s="32" t="s">
        <v>281</v>
      </c>
      <c r="C649" s="47">
        <f>IF(ISNA(VLOOKUP(Журналисты!$B649,'10'!$B$2:$C$400,2,0))=TRUE,0,VLOOKUP(Журналисты!$B649,'10'!$B$2:$C$400,2,0))</f>
        <v>2700000</v>
      </c>
      <c r="D649" s="47">
        <f>IF(ISNA(VLOOKUP(Журналисты!$B649,'11'!$B$2:$C$400,2,0))=TRUE,0,VLOOKUP(Журналисты!$B649,'11'!$B$2:$C$400,2,0))</f>
        <v>2700000</v>
      </c>
      <c r="E649" s="47">
        <f>IF(ISNA(VLOOKUP(Журналисты!$B649,'12'!$B$2:$C$400,2,0))=TRUE,0,VLOOKUP(Журналисты!$B649,'12'!$B$2:$C$400,2,0))</f>
        <v>3000000</v>
      </c>
      <c r="F649" s="47">
        <f>IF(ISNA(VLOOKUP(Журналисты!$B649,'13'!$B$2:$C$400,2,0))=TRUE,0,VLOOKUP(Журналисты!$B649,'13'!$B$2:$C$400,2,0))</f>
        <v>0</v>
      </c>
      <c r="G649" s="47">
        <f>IF(ISNA(VLOOKUP(Журналисты!$B649,'14'!$B$2:$C$400,2,0))=TRUE,0,VLOOKUP(Журналисты!$B649,'14'!$B$2:$C$400,2,0))</f>
        <v>0</v>
      </c>
      <c r="H649" s="47">
        <f>IF(ISNA(VLOOKUP(Журналисты!$B649,'15'!$B$2:$C$400,2,0))=TRUE,0,VLOOKUP(Журналисты!$B649,'15'!$B$2:$C$400,2,0))</f>
        <v>0</v>
      </c>
      <c r="I649" s="37">
        <f t="shared" si="39"/>
        <v>8400000</v>
      </c>
      <c r="K649" s="39">
        <f t="shared" si="40"/>
        <v>3</v>
      </c>
      <c r="M649" s="38" t="str">
        <f t="shared" si="41"/>
        <v>Сувора</v>
      </c>
    </row>
    <row r="650" spans="1:13" ht="15">
      <c r="A650" s="46">
        <f>COUNTIFS(B$3:B$1130,B650)</f>
        <v>1</v>
      </c>
      <c r="B650" s="32" t="s">
        <v>510</v>
      </c>
      <c r="C650" s="47">
        <f>IF(ISNA(VLOOKUP(Журналисты!$B650,'10'!$B$2:$C$400,2,0))=TRUE,0,VLOOKUP(Журналисты!$B650,'10'!$B$2:$C$400,2,0))</f>
        <v>0</v>
      </c>
      <c r="D650" s="47">
        <f>IF(ISNA(VLOOKUP(Журналисты!$B650,'11'!$B$2:$C$400,2,0))=TRUE,0,VLOOKUP(Журналисты!$B650,'11'!$B$2:$C$400,2,0))</f>
        <v>0</v>
      </c>
      <c r="E650" s="47">
        <f>IF(ISNA(VLOOKUP(Журналисты!$B650,'12'!$B$2:$C$400,2,0))=TRUE,0,VLOOKUP(Журналисты!$B650,'12'!$B$2:$C$400,2,0))</f>
        <v>2900000</v>
      </c>
      <c r="F650" s="47">
        <f>IF(ISNA(VLOOKUP(Журналисты!$B650,'13'!$B$2:$C$400,2,0))=TRUE,0,VLOOKUP(Журналисты!$B650,'13'!$B$2:$C$400,2,0))</f>
        <v>0</v>
      </c>
      <c r="G650" s="47">
        <f>IF(ISNA(VLOOKUP(Журналисты!$B650,'14'!$B$2:$C$400,2,0))=TRUE,0,VLOOKUP(Журналисты!$B650,'14'!$B$2:$C$400,2,0))</f>
        <v>0</v>
      </c>
      <c r="H650" s="47">
        <f>IF(ISNA(VLOOKUP(Журналисты!$B650,'15'!$B$2:$C$400,2,0))=TRUE,0,VLOOKUP(Журналисты!$B650,'15'!$B$2:$C$400,2,0))</f>
        <v>0</v>
      </c>
      <c r="I650" s="37">
        <f t="shared" si="39"/>
        <v>2900000</v>
      </c>
      <c r="K650" s="39">
        <f t="shared" si="40"/>
        <v>1</v>
      </c>
      <c r="M650" s="38" t="str">
        <f t="shared" si="41"/>
        <v>Stevenson</v>
      </c>
    </row>
    <row r="651" spans="1:13" ht="15">
      <c r="A651" s="46">
        <f>COUNTIFS(B$3:B$1130,B651)</f>
        <v>1</v>
      </c>
      <c r="B651" s="32" t="s">
        <v>512</v>
      </c>
      <c r="C651" s="47">
        <f>IF(ISNA(VLOOKUP(Журналисты!$B651,'10'!$B$2:$C$400,2,0))=TRUE,0,VLOOKUP(Журналисты!$B651,'10'!$B$2:$C$400,2,0))</f>
        <v>0</v>
      </c>
      <c r="D651" s="47">
        <f>IF(ISNA(VLOOKUP(Журналисты!$B651,'11'!$B$2:$C$400,2,0))=TRUE,0,VLOOKUP(Журналисты!$B651,'11'!$B$2:$C$400,2,0))</f>
        <v>0</v>
      </c>
      <c r="E651" s="47">
        <f>IF(ISNA(VLOOKUP(Журналисты!$B651,'12'!$B$2:$C$400,2,0))=TRUE,0,VLOOKUP(Журналисты!$B651,'12'!$B$2:$C$400,2,0))</f>
        <v>2800000</v>
      </c>
      <c r="F651" s="47">
        <f>IF(ISNA(VLOOKUP(Журналисты!$B651,'13'!$B$2:$C$400,2,0))=TRUE,0,VLOOKUP(Журналисты!$B651,'13'!$B$2:$C$400,2,0))</f>
        <v>0</v>
      </c>
      <c r="G651" s="47">
        <f>IF(ISNA(VLOOKUP(Журналисты!$B651,'14'!$B$2:$C$400,2,0))=TRUE,0,VLOOKUP(Журналисты!$B651,'14'!$B$2:$C$400,2,0))</f>
        <v>0</v>
      </c>
      <c r="H651" s="47">
        <f>IF(ISNA(VLOOKUP(Журналисты!$B651,'15'!$B$2:$C$400,2,0))=TRUE,0,VLOOKUP(Журналисты!$B651,'15'!$B$2:$C$400,2,0))</f>
        <v>0</v>
      </c>
      <c r="I651" s="37">
        <f t="shared" si="39"/>
        <v>2800000</v>
      </c>
      <c r="K651" s="39">
        <f t="shared" si="40"/>
        <v>1</v>
      </c>
      <c r="M651" s="38" t="str">
        <f t="shared" si="41"/>
        <v>Guf-</v>
      </c>
    </row>
    <row r="652" spans="1:13" ht="15">
      <c r="A652" s="46">
        <f>COUNTIFS(B$3:B$1130,B652)</f>
        <v>1</v>
      </c>
      <c r="B652" s="32" t="s">
        <v>513</v>
      </c>
      <c r="C652" s="47">
        <f>IF(ISNA(VLOOKUP(Журналисты!$B652,'10'!$B$2:$C$400,2,0))=TRUE,0,VLOOKUP(Журналисты!$B652,'10'!$B$2:$C$400,2,0))</f>
        <v>0</v>
      </c>
      <c r="D652" s="47">
        <f>IF(ISNA(VLOOKUP(Журналисты!$B652,'11'!$B$2:$C$400,2,0))=TRUE,0,VLOOKUP(Журналисты!$B652,'11'!$B$2:$C$400,2,0))</f>
        <v>0</v>
      </c>
      <c r="E652" s="47">
        <f>IF(ISNA(VLOOKUP(Журналисты!$B652,'12'!$B$2:$C$400,2,0))=TRUE,0,VLOOKUP(Журналисты!$B652,'12'!$B$2:$C$400,2,0))</f>
        <v>2800000</v>
      </c>
      <c r="F652" s="47">
        <f>IF(ISNA(VLOOKUP(Журналисты!$B652,'13'!$B$2:$C$400,2,0))=TRUE,0,VLOOKUP(Журналисты!$B652,'13'!$B$2:$C$400,2,0))</f>
        <v>0</v>
      </c>
      <c r="G652" s="47">
        <f>IF(ISNA(VLOOKUP(Журналисты!$B652,'14'!$B$2:$C$400,2,0))=TRUE,0,VLOOKUP(Журналисты!$B652,'14'!$B$2:$C$400,2,0))</f>
        <v>0</v>
      </c>
      <c r="H652" s="47">
        <f>IF(ISNA(VLOOKUP(Журналисты!$B652,'15'!$B$2:$C$400,2,0))=TRUE,0,VLOOKUP(Журналисты!$B652,'15'!$B$2:$C$400,2,0))</f>
        <v>0</v>
      </c>
      <c r="I652" s="37">
        <f t="shared" si="39"/>
        <v>2800000</v>
      </c>
      <c r="K652" s="39">
        <f t="shared" si="40"/>
        <v>1</v>
      </c>
      <c r="M652" s="38" t="str">
        <f t="shared" si="41"/>
        <v>wbv-81</v>
      </c>
    </row>
    <row r="653" spans="1:13" ht="15">
      <c r="A653" s="46">
        <f>COUNTIFS(B$3:B$1130,B653)</f>
        <v>1</v>
      </c>
      <c r="B653" s="32" t="s">
        <v>72</v>
      </c>
      <c r="C653" s="47">
        <f>IF(ISNA(VLOOKUP(Журналисты!$B653,'10'!$B$2:$C$400,2,0))=TRUE,0,VLOOKUP(Журналисты!$B653,'10'!$B$2:$C$400,2,0))</f>
        <v>30200000</v>
      </c>
      <c r="D653" s="47">
        <f>IF(ISNA(VLOOKUP(Журналисты!$B653,'11'!$B$2:$C$400,2,0))=TRUE,0,VLOOKUP(Журналисты!$B653,'11'!$B$2:$C$400,2,0))</f>
        <v>30200000</v>
      </c>
      <c r="E653" s="47">
        <f>IF(ISNA(VLOOKUP(Журналисты!$B653,'12'!$B$2:$C$400,2,0))=TRUE,0,VLOOKUP(Журналисты!$B653,'12'!$B$2:$C$400,2,0))</f>
        <v>2700000</v>
      </c>
      <c r="F653" s="47">
        <f>IF(ISNA(VLOOKUP(Журналисты!$B653,'13'!$B$2:$C$400,2,0))=TRUE,0,VLOOKUP(Журналисты!$B653,'13'!$B$2:$C$400,2,0))</f>
        <v>0</v>
      </c>
      <c r="G653" s="47">
        <f>IF(ISNA(VLOOKUP(Журналисты!$B653,'14'!$B$2:$C$400,2,0))=TRUE,0,VLOOKUP(Журналисты!$B653,'14'!$B$2:$C$400,2,0))</f>
        <v>0</v>
      </c>
      <c r="H653" s="47">
        <f>IF(ISNA(VLOOKUP(Журналисты!$B653,'15'!$B$2:$C$400,2,0))=TRUE,0,VLOOKUP(Журналисты!$B653,'15'!$B$2:$C$400,2,0))</f>
        <v>0</v>
      </c>
      <c r="I653" s="37">
        <f t="shared" si="39"/>
        <v>63100000</v>
      </c>
      <c r="K653" s="39">
        <f t="shared" si="40"/>
        <v>3</v>
      </c>
      <c r="M653" s="38" t="str">
        <f t="shared" si="41"/>
        <v>konstantin_mkv</v>
      </c>
    </row>
    <row r="654" spans="1:13" ht="15">
      <c r="A654" s="46">
        <f>COUNTIFS(B$3:B$1130,B654)</f>
        <v>1</v>
      </c>
      <c r="B654" s="32" t="s">
        <v>514</v>
      </c>
      <c r="C654" s="47">
        <f>IF(ISNA(VLOOKUP(Журналисты!$B654,'10'!$B$2:$C$400,2,0))=TRUE,0,VLOOKUP(Журналисты!$B654,'10'!$B$2:$C$400,2,0))</f>
        <v>0</v>
      </c>
      <c r="D654" s="47">
        <f>IF(ISNA(VLOOKUP(Журналисты!$B654,'11'!$B$2:$C$400,2,0))=TRUE,0,VLOOKUP(Журналисты!$B654,'11'!$B$2:$C$400,2,0))</f>
        <v>0</v>
      </c>
      <c r="E654" s="47">
        <f>IF(ISNA(VLOOKUP(Журналисты!$B654,'12'!$B$2:$C$400,2,0))=TRUE,0,VLOOKUP(Журналисты!$B654,'12'!$B$2:$C$400,2,0))</f>
        <v>2700000</v>
      </c>
      <c r="F654" s="47">
        <f>IF(ISNA(VLOOKUP(Журналисты!$B654,'13'!$B$2:$C$400,2,0))=TRUE,0,VLOOKUP(Журналисты!$B654,'13'!$B$2:$C$400,2,0))</f>
        <v>0</v>
      </c>
      <c r="G654" s="47">
        <f>IF(ISNA(VLOOKUP(Журналисты!$B654,'14'!$B$2:$C$400,2,0))=TRUE,0,VLOOKUP(Журналисты!$B654,'14'!$B$2:$C$400,2,0))</f>
        <v>0</v>
      </c>
      <c r="H654" s="47">
        <f>IF(ISNA(VLOOKUP(Журналисты!$B654,'15'!$B$2:$C$400,2,0))=TRUE,0,VLOOKUP(Журналисты!$B654,'15'!$B$2:$C$400,2,0))</f>
        <v>0</v>
      </c>
      <c r="I654" s="37">
        <f t="shared" si="39"/>
        <v>2700000</v>
      </c>
      <c r="K654" s="39">
        <f t="shared" si="40"/>
        <v>1</v>
      </c>
      <c r="M654" s="38" t="str">
        <f t="shared" si="41"/>
        <v>AntonovAnd</v>
      </c>
    </row>
    <row r="655" spans="1:13" ht="15">
      <c r="A655" s="46">
        <f>COUNTIFS(B$3:B$1130,B655)</f>
        <v>1</v>
      </c>
      <c r="B655" s="32" t="s">
        <v>516</v>
      </c>
      <c r="C655" s="47">
        <f>IF(ISNA(VLOOKUP(Журналисты!$B655,'10'!$B$2:$C$400,2,0))=TRUE,0,VLOOKUP(Журналисты!$B655,'10'!$B$2:$C$400,2,0))</f>
        <v>0</v>
      </c>
      <c r="D655" s="47">
        <f>IF(ISNA(VLOOKUP(Журналисты!$B655,'11'!$B$2:$C$400,2,0))=TRUE,0,VLOOKUP(Журналисты!$B655,'11'!$B$2:$C$400,2,0))</f>
        <v>0</v>
      </c>
      <c r="E655" s="47">
        <f>IF(ISNA(VLOOKUP(Журналисты!$B655,'12'!$B$2:$C$400,2,0))=TRUE,0,VLOOKUP(Журналисты!$B655,'12'!$B$2:$C$400,2,0))</f>
        <v>2600000</v>
      </c>
      <c r="F655" s="47">
        <f>IF(ISNA(VLOOKUP(Журналисты!$B655,'13'!$B$2:$C$400,2,0))=TRUE,0,VLOOKUP(Журналисты!$B655,'13'!$B$2:$C$400,2,0))</f>
        <v>0</v>
      </c>
      <c r="G655" s="47">
        <f>IF(ISNA(VLOOKUP(Журналисты!$B655,'14'!$B$2:$C$400,2,0))=TRUE,0,VLOOKUP(Журналисты!$B655,'14'!$B$2:$C$400,2,0))</f>
        <v>0</v>
      </c>
      <c r="H655" s="47">
        <f>IF(ISNA(VLOOKUP(Журналисты!$B655,'15'!$B$2:$C$400,2,0))=TRUE,0,VLOOKUP(Журналисты!$B655,'15'!$B$2:$C$400,2,0))</f>
        <v>0</v>
      </c>
      <c r="I655" s="37">
        <f t="shared" si="39"/>
        <v>2600000</v>
      </c>
      <c r="K655" s="39">
        <f t="shared" si="40"/>
        <v>1</v>
      </c>
      <c r="M655" s="38" t="str">
        <f t="shared" si="41"/>
        <v>harnet_1</v>
      </c>
    </row>
    <row r="656" spans="1:13" ht="15">
      <c r="A656" s="46">
        <f>COUNTIFS(B$3:B$1130,B656)</f>
        <v>1</v>
      </c>
      <c r="B656" s="32" t="s">
        <v>517</v>
      </c>
      <c r="C656" s="47">
        <f>IF(ISNA(VLOOKUP(Журналисты!$B656,'10'!$B$2:$C$400,2,0))=TRUE,0,VLOOKUP(Журналисты!$B656,'10'!$B$2:$C$400,2,0))</f>
        <v>0</v>
      </c>
      <c r="D656" s="47">
        <f>IF(ISNA(VLOOKUP(Журналисты!$B656,'11'!$B$2:$C$400,2,0))=TRUE,0,VLOOKUP(Журналисты!$B656,'11'!$B$2:$C$400,2,0))</f>
        <v>0</v>
      </c>
      <c r="E656" s="47">
        <f>IF(ISNA(VLOOKUP(Журналисты!$B656,'12'!$B$2:$C$400,2,0))=TRUE,0,VLOOKUP(Журналисты!$B656,'12'!$B$2:$C$400,2,0))</f>
        <v>2600000</v>
      </c>
      <c r="F656" s="47">
        <f>IF(ISNA(VLOOKUP(Журналисты!$B656,'13'!$B$2:$C$400,2,0))=TRUE,0,VLOOKUP(Журналисты!$B656,'13'!$B$2:$C$400,2,0))</f>
        <v>0</v>
      </c>
      <c r="G656" s="47">
        <f>IF(ISNA(VLOOKUP(Журналисты!$B656,'14'!$B$2:$C$400,2,0))=TRUE,0,VLOOKUP(Журналисты!$B656,'14'!$B$2:$C$400,2,0))</f>
        <v>0</v>
      </c>
      <c r="H656" s="47">
        <f>IF(ISNA(VLOOKUP(Журналисты!$B656,'15'!$B$2:$C$400,2,0))=TRUE,0,VLOOKUP(Журналисты!$B656,'15'!$B$2:$C$400,2,0))</f>
        <v>0</v>
      </c>
      <c r="I656" s="37">
        <f t="shared" si="39"/>
        <v>2600000</v>
      </c>
      <c r="K656" s="39">
        <f t="shared" si="40"/>
        <v>1</v>
      </c>
      <c r="M656" s="38" t="str">
        <f t="shared" si="41"/>
        <v>Sokolo</v>
      </c>
    </row>
    <row r="657" spans="1:13" ht="15">
      <c r="A657" s="46">
        <f>COUNTIFS(B$3:B$1130,B657)</f>
        <v>1</v>
      </c>
      <c r="B657" s="32" t="s">
        <v>519</v>
      </c>
      <c r="C657" s="47">
        <f>IF(ISNA(VLOOKUP(Журналисты!$B657,'10'!$B$2:$C$400,2,0))=TRUE,0,VLOOKUP(Журналисты!$B657,'10'!$B$2:$C$400,2,0))</f>
        <v>0</v>
      </c>
      <c r="D657" s="47">
        <f>IF(ISNA(VLOOKUP(Журналисты!$B657,'11'!$B$2:$C$400,2,0))=TRUE,0,VLOOKUP(Журналисты!$B657,'11'!$B$2:$C$400,2,0))</f>
        <v>0</v>
      </c>
      <c r="E657" s="47">
        <f>IF(ISNA(VLOOKUP(Журналисты!$B657,'12'!$B$2:$C$400,2,0))=TRUE,0,VLOOKUP(Журналисты!$B657,'12'!$B$2:$C$400,2,0))</f>
        <v>2500000</v>
      </c>
      <c r="F657" s="47">
        <f>IF(ISNA(VLOOKUP(Журналисты!$B657,'13'!$B$2:$C$400,2,0))=TRUE,0,VLOOKUP(Журналисты!$B657,'13'!$B$2:$C$400,2,0))</f>
        <v>0</v>
      </c>
      <c r="G657" s="47">
        <f>IF(ISNA(VLOOKUP(Журналисты!$B657,'14'!$B$2:$C$400,2,0))=TRUE,0,VLOOKUP(Журналисты!$B657,'14'!$B$2:$C$400,2,0))</f>
        <v>0</v>
      </c>
      <c r="H657" s="47">
        <f>IF(ISNA(VLOOKUP(Журналисты!$B657,'15'!$B$2:$C$400,2,0))=TRUE,0,VLOOKUP(Журналисты!$B657,'15'!$B$2:$C$400,2,0))</f>
        <v>0</v>
      </c>
      <c r="I657" s="37">
        <f t="shared" si="39"/>
        <v>2500000</v>
      </c>
      <c r="K657" s="39">
        <f t="shared" si="40"/>
        <v>1</v>
      </c>
      <c r="M657" s="38" t="str">
        <f t="shared" si="41"/>
        <v>папа-анархия</v>
      </c>
    </row>
    <row r="658" spans="1:13" ht="15">
      <c r="A658" s="46">
        <f>COUNTIFS(B$3:B$1130,B658)</f>
        <v>1</v>
      </c>
      <c r="B658" s="32" t="s">
        <v>520</v>
      </c>
      <c r="C658" s="47">
        <f>IF(ISNA(VLOOKUP(Журналисты!$B658,'10'!$B$2:$C$400,2,0))=TRUE,0,VLOOKUP(Журналисты!$B658,'10'!$B$2:$C$400,2,0))</f>
        <v>0</v>
      </c>
      <c r="D658" s="47">
        <f>IF(ISNA(VLOOKUP(Журналисты!$B658,'11'!$B$2:$C$400,2,0))=TRUE,0,VLOOKUP(Журналисты!$B658,'11'!$B$2:$C$400,2,0))</f>
        <v>0</v>
      </c>
      <c r="E658" s="47">
        <f>IF(ISNA(VLOOKUP(Журналисты!$B658,'12'!$B$2:$C$400,2,0))=TRUE,0,VLOOKUP(Журналисты!$B658,'12'!$B$2:$C$400,2,0))</f>
        <v>2200000</v>
      </c>
      <c r="F658" s="47">
        <f>IF(ISNA(VLOOKUP(Журналисты!$B658,'13'!$B$2:$C$400,2,0))=TRUE,0,VLOOKUP(Журналисты!$B658,'13'!$B$2:$C$400,2,0))</f>
        <v>0</v>
      </c>
      <c r="G658" s="47">
        <f>IF(ISNA(VLOOKUP(Журналисты!$B658,'14'!$B$2:$C$400,2,0))=TRUE,0,VLOOKUP(Журналисты!$B658,'14'!$B$2:$C$400,2,0))</f>
        <v>0</v>
      </c>
      <c r="H658" s="47">
        <f>IF(ISNA(VLOOKUP(Журналисты!$B658,'15'!$B$2:$C$400,2,0))=TRUE,0,VLOOKUP(Журналисты!$B658,'15'!$B$2:$C$400,2,0))</f>
        <v>0</v>
      </c>
      <c r="I658" s="37">
        <f t="shared" si="39"/>
        <v>2200000</v>
      </c>
      <c r="K658" s="39">
        <f t="shared" si="40"/>
        <v>1</v>
      </c>
      <c r="M658" s="38" t="str">
        <f t="shared" si="41"/>
        <v>SKAer</v>
      </c>
    </row>
    <row r="659" spans="1:13" ht="15">
      <c r="A659" s="46">
        <f>COUNTIFS(B$3:B$1130,B659)</f>
        <v>1</v>
      </c>
      <c r="B659" s="32" t="s">
        <v>522</v>
      </c>
      <c r="C659" s="47">
        <f>IF(ISNA(VLOOKUP(Журналисты!$B659,'10'!$B$2:$C$400,2,0))=TRUE,0,VLOOKUP(Журналисты!$B659,'10'!$B$2:$C$400,2,0))</f>
        <v>0</v>
      </c>
      <c r="D659" s="47">
        <f>IF(ISNA(VLOOKUP(Журналисты!$B659,'11'!$B$2:$C$400,2,0))=TRUE,0,VLOOKUP(Журналисты!$B659,'11'!$B$2:$C$400,2,0))</f>
        <v>0</v>
      </c>
      <c r="E659" s="47">
        <f>IF(ISNA(VLOOKUP(Журналисты!$B659,'12'!$B$2:$C$400,2,0))=TRUE,0,VLOOKUP(Журналисты!$B659,'12'!$B$2:$C$400,2,0))</f>
        <v>2100000</v>
      </c>
      <c r="F659" s="47">
        <f>IF(ISNA(VLOOKUP(Журналисты!$B659,'13'!$B$2:$C$400,2,0))=TRUE,0,VLOOKUP(Журналисты!$B659,'13'!$B$2:$C$400,2,0))</f>
        <v>0</v>
      </c>
      <c r="G659" s="47">
        <f>IF(ISNA(VLOOKUP(Журналисты!$B659,'14'!$B$2:$C$400,2,0))=TRUE,0,VLOOKUP(Журналисты!$B659,'14'!$B$2:$C$400,2,0))</f>
        <v>0</v>
      </c>
      <c r="H659" s="47">
        <f>IF(ISNA(VLOOKUP(Журналисты!$B659,'15'!$B$2:$C$400,2,0))=TRUE,0,VLOOKUP(Журналисты!$B659,'15'!$B$2:$C$400,2,0))</f>
        <v>0</v>
      </c>
      <c r="I659" s="37">
        <f t="shared" si="39"/>
        <v>2100000</v>
      </c>
      <c r="K659" s="39">
        <f t="shared" si="40"/>
        <v>1</v>
      </c>
      <c r="M659" s="38" t="str">
        <f t="shared" si="41"/>
        <v>YAMAYKA</v>
      </c>
    </row>
    <row r="660" spans="1:13" ht="15">
      <c r="A660" s="46">
        <f>COUNTIFS(B$3:B$1130,B660)</f>
        <v>1</v>
      </c>
      <c r="B660" s="32" t="s">
        <v>92</v>
      </c>
      <c r="C660" s="47">
        <f>IF(ISNA(VLOOKUP(Журналисты!$B660,'10'!$B$2:$C$400,2,0))=TRUE,0,VLOOKUP(Журналисты!$B660,'10'!$B$2:$C$400,2,0))</f>
        <v>24000000</v>
      </c>
      <c r="D660" s="47">
        <f>IF(ISNA(VLOOKUP(Журналисты!$B660,'11'!$B$2:$C$400,2,0))=TRUE,0,VLOOKUP(Журналисты!$B660,'11'!$B$2:$C$400,2,0))</f>
        <v>24000000</v>
      </c>
      <c r="E660" s="47">
        <f>IF(ISNA(VLOOKUP(Журналисты!$B660,'12'!$B$2:$C$400,2,0))=TRUE,0,VLOOKUP(Журналисты!$B660,'12'!$B$2:$C$400,2,0))</f>
        <v>2000000</v>
      </c>
      <c r="F660" s="47">
        <f>IF(ISNA(VLOOKUP(Журналисты!$B660,'13'!$B$2:$C$400,2,0))=TRUE,0,VLOOKUP(Журналисты!$B660,'13'!$B$2:$C$400,2,0))</f>
        <v>0</v>
      </c>
      <c r="G660" s="47">
        <f>IF(ISNA(VLOOKUP(Журналисты!$B660,'14'!$B$2:$C$400,2,0))=TRUE,0,VLOOKUP(Журналисты!$B660,'14'!$B$2:$C$400,2,0))</f>
        <v>0</v>
      </c>
      <c r="H660" s="47">
        <f>IF(ISNA(VLOOKUP(Журналисты!$B660,'15'!$B$2:$C$400,2,0))=TRUE,0,VLOOKUP(Журналисты!$B660,'15'!$B$2:$C$400,2,0))</f>
        <v>0</v>
      </c>
      <c r="I660" s="37">
        <f t="shared" si="39"/>
        <v>50000000</v>
      </c>
      <c r="K660" s="39">
        <f t="shared" si="40"/>
        <v>3</v>
      </c>
      <c r="M660" s="38" t="str">
        <f t="shared" si="41"/>
        <v>DJ Eminem</v>
      </c>
    </row>
    <row r="661" spans="1:13" ht="15">
      <c r="A661" s="46">
        <f>COUNTIFS(B$3:B$1130,B661)</f>
        <v>1</v>
      </c>
      <c r="B661" s="32" t="s">
        <v>525</v>
      </c>
      <c r="C661" s="47">
        <f>IF(ISNA(VLOOKUP(Журналисты!$B661,'10'!$B$2:$C$400,2,0))=TRUE,0,VLOOKUP(Журналисты!$B661,'10'!$B$2:$C$400,2,0))</f>
        <v>0</v>
      </c>
      <c r="D661" s="47">
        <f>IF(ISNA(VLOOKUP(Журналисты!$B661,'11'!$B$2:$C$400,2,0))=TRUE,0,VLOOKUP(Журналисты!$B661,'11'!$B$2:$C$400,2,0))</f>
        <v>0</v>
      </c>
      <c r="E661" s="47">
        <f>IF(ISNA(VLOOKUP(Журналисты!$B661,'12'!$B$2:$C$400,2,0))=TRUE,0,VLOOKUP(Журналисты!$B661,'12'!$B$2:$C$400,2,0))</f>
        <v>1800000</v>
      </c>
      <c r="F661" s="47">
        <f>IF(ISNA(VLOOKUP(Журналисты!$B661,'13'!$B$2:$C$400,2,0))=TRUE,0,VLOOKUP(Журналисты!$B661,'13'!$B$2:$C$400,2,0))</f>
        <v>0</v>
      </c>
      <c r="G661" s="47">
        <f>IF(ISNA(VLOOKUP(Журналисты!$B661,'14'!$B$2:$C$400,2,0))=TRUE,0,VLOOKUP(Журналисты!$B661,'14'!$B$2:$C$400,2,0))</f>
        <v>0</v>
      </c>
      <c r="H661" s="47">
        <f>IF(ISNA(VLOOKUP(Журналисты!$B661,'15'!$B$2:$C$400,2,0))=TRUE,0,VLOOKUP(Журналисты!$B661,'15'!$B$2:$C$400,2,0))</f>
        <v>0</v>
      </c>
      <c r="I661" s="37">
        <f t="shared" si="39"/>
        <v>1800000</v>
      </c>
      <c r="K661" s="39">
        <f t="shared" si="40"/>
        <v>1</v>
      </c>
      <c r="M661" s="38" t="str">
        <f t="shared" si="41"/>
        <v>Psyx</v>
      </c>
    </row>
    <row r="662" spans="1:13" ht="15">
      <c r="A662" s="46">
        <f>COUNTIFS(B$3:B$1130,B662)</f>
        <v>1</v>
      </c>
      <c r="B662" s="32" t="s">
        <v>526</v>
      </c>
      <c r="C662" s="47">
        <f>IF(ISNA(VLOOKUP(Журналисты!$B662,'10'!$B$2:$C$400,2,0))=TRUE,0,VLOOKUP(Журналисты!$B662,'10'!$B$2:$C$400,2,0))</f>
        <v>0</v>
      </c>
      <c r="D662" s="47">
        <f>IF(ISNA(VLOOKUP(Журналисты!$B662,'11'!$B$2:$C$400,2,0))=TRUE,0,VLOOKUP(Журналисты!$B662,'11'!$B$2:$C$400,2,0))</f>
        <v>0</v>
      </c>
      <c r="E662" s="47">
        <f>IF(ISNA(VLOOKUP(Журналисты!$B662,'12'!$B$2:$C$400,2,0))=TRUE,0,VLOOKUP(Журналисты!$B662,'12'!$B$2:$C$400,2,0))</f>
        <v>1800000</v>
      </c>
      <c r="F662" s="47">
        <f>IF(ISNA(VLOOKUP(Журналисты!$B662,'13'!$B$2:$C$400,2,0))=TRUE,0,VLOOKUP(Журналисты!$B662,'13'!$B$2:$C$400,2,0))</f>
        <v>0</v>
      </c>
      <c r="G662" s="47">
        <f>IF(ISNA(VLOOKUP(Журналисты!$B662,'14'!$B$2:$C$400,2,0))=TRUE,0,VLOOKUP(Журналисты!$B662,'14'!$B$2:$C$400,2,0))</f>
        <v>0</v>
      </c>
      <c r="H662" s="47">
        <f>IF(ISNA(VLOOKUP(Журналисты!$B662,'15'!$B$2:$C$400,2,0))=TRUE,0,VLOOKUP(Журналисты!$B662,'15'!$B$2:$C$400,2,0))</f>
        <v>0</v>
      </c>
      <c r="I662" s="37">
        <f t="shared" si="39"/>
        <v>1800000</v>
      </c>
      <c r="K662" s="39">
        <f t="shared" si="40"/>
        <v>1</v>
      </c>
      <c r="M662" s="38" t="str">
        <f t="shared" si="41"/>
        <v>MTevez32</v>
      </c>
    </row>
    <row r="663" spans="1:13" ht="15">
      <c r="A663" s="46">
        <f>COUNTIFS(B$3:B$1130,B663)</f>
        <v>1</v>
      </c>
      <c r="B663" s="32" t="s">
        <v>528</v>
      </c>
      <c r="C663" s="47">
        <f>IF(ISNA(VLOOKUP(Журналисты!$B663,'10'!$B$2:$C$400,2,0))=TRUE,0,VLOOKUP(Журналисты!$B663,'10'!$B$2:$C$400,2,0))</f>
        <v>0</v>
      </c>
      <c r="D663" s="47">
        <f>IF(ISNA(VLOOKUP(Журналисты!$B663,'11'!$B$2:$C$400,2,0))=TRUE,0,VLOOKUP(Журналисты!$B663,'11'!$B$2:$C$400,2,0))</f>
        <v>0</v>
      </c>
      <c r="E663" s="47">
        <f>IF(ISNA(VLOOKUP(Журналисты!$B663,'12'!$B$2:$C$400,2,0))=TRUE,0,VLOOKUP(Журналисты!$B663,'12'!$B$2:$C$400,2,0))</f>
        <v>1775000</v>
      </c>
      <c r="F663" s="47">
        <f>IF(ISNA(VLOOKUP(Журналисты!$B663,'13'!$B$2:$C$400,2,0))=TRUE,0,VLOOKUP(Журналисты!$B663,'13'!$B$2:$C$400,2,0))</f>
        <v>0</v>
      </c>
      <c r="G663" s="47">
        <f>IF(ISNA(VLOOKUP(Журналисты!$B663,'14'!$B$2:$C$400,2,0))=TRUE,0,VLOOKUP(Журналисты!$B663,'14'!$B$2:$C$400,2,0))</f>
        <v>0</v>
      </c>
      <c r="H663" s="47">
        <f>IF(ISNA(VLOOKUP(Журналисты!$B663,'15'!$B$2:$C$400,2,0))=TRUE,0,VLOOKUP(Журналисты!$B663,'15'!$B$2:$C$400,2,0))</f>
        <v>0</v>
      </c>
      <c r="I663" s="37">
        <f t="shared" si="39"/>
        <v>1775000</v>
      </c>
      <c r="K663" s="39">
        <f t="shared" si="40"/>
        <v>1</v>
      </c>
      <c r="M663" s="38" t="str">
        <f t="shared" si="41"/>
        <v>Prokuror</v>
      </c>
    </row>
    <row r="664" spans="1:13" ht="15">
      <c r="A664" s="46">
        <f>COUNTIFS(B$3:B$1130,B664)</f>
        <v>1</v>
      </c>
      <c r="B664" s="32" t="s">
        <v>529</v>
      </c>
      <c r="C664" s="47">
        <f>IF(ISNA(VLOOKUP(Журналисты!$B664,'10'!$B$2:$C$400,2,0))=TRUE,0,VLOOKUP(Журналисты!$B664,'10'!$B$2:$C$400,2,0))</f>
        <v>0</v>
      </c>
      <c r="D664" s="47">
        <f>IF(ISNA(VLOOKUP(Журналисты!$B664,'11'!$B$2:$C$400,2,0))=TRUE,0,VLOOKUP(Журналисты!$B664,'11'!$B$2:$C$400,2,0))</f>
        <v>0</v>
      </c>
      <c r="E664" s="47">
        <f>IF(ISNA(VLOOKUP(Журналисты!$B664,'12'!$B$2:$C$400,2,0))=TRUE,0,VLOOKUP(Журналисты!$B664,'12'!$B$2:$C$400,2,0))</f>
        <v>1700000</v>
      </c>
      <c r="F664" s="47">
        <f>IF(ISNA(VLOOKUP(Журналисты!$B664,'13'!$B$2:$C$400,2,0))=TRUE,0,VLOOKUP(Журналисты!$B664,'13'!$B$2:$C$400,2,0))</f>
        <v>0</v>
      </c>
      <c r="G664" s="47">
        <f>IF(ISNA(VLOOKUP(Журналисты!$B664,'14'!$B$2:$C$400,2,0))=TRUE,0,VLOOKUP(Журналисты!$B664,'14'!$B$2:$C$400,2,0))</f>
        <v>0</v>
      </c>
      <c r="H664" s="47">
        <f>IF(ISNA(VLOOKUP(Журналисты!$B664,'15'!$B$2:$C$400,2,0))=TRUE,0,VLOOKUP(Журналисты!$B664,'15'!$B$2:$C$400,2,0))</f>
        <v>0</v>
      </c>
      <c r="I664" s="37">
        <f t="shared" si="39"/>
        <v>1700000</v>
      </c>
      <c r="K664" s="39">
        <f t="shared" si="40"/>
        <v>1</v>
      </c>
      <c r="M664" s="38" t="str">
        <f t="shared" si="41"/>
        <v>Damin</v>
      </c>
    </row>
    <row r="665" spans="1:13" ht="15">
      <c r="A665" s="46">
        <f>COUNTIFS(B$3:B$1130,B665)</f>
        <v>1</v>
      </c>
      <c r="B665" s="32" t="s">
        <v>532</v>
      </c>
      <c r="C665" s="47">
        <f>IF(ISNA(VLOOKUP(Журналисты!$B665,'10'!$B$2:$C$400,2,0))=TRUE,0,VLOOKUP(Журналисты!$B665,'10'!$B$2:$C$400,2,0))</f>
        <v>0</v>
      </c>
      <c r="D665" s="47">
        <f>IF(ISNA(VLOOKUP(Журналисты!$B665,'11'!$B$2:$C$400,2,0))=TRUE,0,VLOOKUP(Журналисты!$B665,'11'!$B$2:$C$400,2,0))</f>
        <v>0</v>
      </c>
      <c r="E665" s="47">
        <f>IF(ISNA(VLOOKUP(Журналисты!$B665,'12'!$B$2:$C$400,2,0))=TRUE,0,VLOOKUP(Журналисты!$B665,'12'!$B$2:$C$400,2,0))</f>
        <v>1700000</v>
      </c>
      <c r="F665" s="47">
        <f>IF(ISNA(VLOOKUP(Журналисты!$B665,'13'!$B$2:$C$400,2,0))=TRUE,0,VLOOKUP(Журналисты!$B665,'13'!$B$2:$C$400,2,0))</f>
        <v>0</v>
      </c>
      <c r="G665" s="47">
        <f>IF(ISNA(VLOOKUP(Журналисты!$B665,'14'!$B$2:$C$400,2,0))=TRUE,0,VLOOKUP(Журналисты!$B665,'14'!$B$2:$C$400,2,0))</f>
        <v>0</v>
      </c>
      <c r="H665" s="47">
        <f>IF(ISNA(VLOOKUP(Журналисты!$B665,'15'!$B$2:$C$400,2,0))=TRUE,0,VLOOKUP(Журналисты!$B665,'15'!$B$2:$C$400,2,0))</f>
        <v>0</v>
      </c>
      <c r="I665" s="37">
        <f t="shared" si="39"/>
        <v>1700000</v>
      </c>
      <c r="K665" s="39">
        <f t="shared" si="40"/>
        <v>1</v>
      </c>
      <c r="M665" s="38" t="str">
        <f t="shared" si="41"/>
        <v>MDI</v>
      </c>
    </row>
    <row r="666" spans="1:13" ht="15">
      <c r="A666" s="46">
        <f>COUNTIFS(B$3:B$1130,B666)</f>
        <v>1</v>
      </c>
      <c r="B666" s="32" t="s">
        <v>316</v>
      </c>
      <c r="C666" s="47">
        <f>IF(ISNA(VLOOKUP(Журналисты!$B666,'10'!$B$2:$C$400,2,0))=TRUE,0,VLOOKUP(Журналисты!$B666,'10'!$B$2:$C$400,2,0))</f>
        <v>1100000</v>
      </c>
      <c r="D666" s="47">
        <f>IF(ISNA(VLOOKUP(Журналисты!$B666,'11'!$B$2:$C$400,2,0))=TRUE,0,VLOOKUP(Журналисты!$B666,'11'!$B$2:$C$400,2,0))</f>
        <v>1100000</v>
      </c>
      <c r="E666" s="47">
        <f>IF(ISNA(VLOOKUP(Журналисты!$B666,'12'!$B$2:$C$400,2,0))=TRUE,0,VLOOKUP(Журналисты!$B666,'12'!$B$2:$C$400,2,0))</f>
        <v>1600000</v>
      </c>
      <c r="F666" s="47">
        <f>IF(ISNA(VLOOKUP(Журналисты!$B666,'13'!$B$2:$C$400,2,0))=TRUE,0,VLOOKUP(Журналисты!$B666,'13'!$B$2:$C$400,2,0))</f>
        <v>0</v>
      </c>
      <c r="G666" s="47">
        <f>IF(ISNA(VLOOKUP(Журналисты!$B666,'14'!$B$2:$C$400,2,0))=TRUE,0,VLOOKUP(Журналисты!$B666,'14'!$B$2:$C$400,2,0))</f>
        <v>0</v>
      </c>
      <c r="H666" s="47">
        <f>IF(ISNA(VLOOKUP(Журналисты!$B666,'15'!$B$2:$C$400,2,0))=TRUE,0,VLOOKUP(Журналисты!$B666,'15'!$B$2:$C$400,2,0))</f>
        <v>0</v>
      </c>
      <c r="I666" s="37">
        <f t="shared" si="39"/>
        <v>3800000</v>
      </c>
      <c r="K666" s="39">
        <f t="shared" si="40"/>
        <v>3</v>
      </c>
      <c r="M666" s="38" t="str">
        <f t="shared" si="41"/>
        <v>Serega1988</v>
      </c>
    </row>
    <row r="667" spans="1:13" ht="15">
      <c r="A667" s="46">
        <f>COUNTIFS(B$3:B$1130,B667)</f>
        <v>1</v>
      </c>
      <c r="B667" s="32" t="s">
        <v>533</v>
      </c>
      <c r="C667" s="47">
        <f>IF(ISNA(VLOOKUP(Журналисты!$B667,'10'!$B$2:$C$400,2,0))=TRUE,0,VLOOKUP(Журналисты!$B667,'10'!$B$2:$C$400,2,0))</f>
        <v>0</v>
      </c>
      <c r="D667" s="47">
        <f>IF(ISNA(VLOOKUP(Журналисты!$B667,'11'!$B$2:$C$400,2,0))=TRUE,0,VLOOKUP(Журналисты!$B667,'11'!$B$2:$C$400,2,0))</f>
        <v>0</v>
      </c>
      <c r="E667" s="47">
        <f>IF(ISNA(VLOOKUP(Журналисты!$B667,'12'!$B$2:$C$400,2,0))=TRUE,0,VLOOKUP(Журналисты!$B667,'12'!$B$2:$C$400,2,0))</f>
        <v>1500000</v>
      </c>
      <c r="F667" s="47">
        <f>IF(ISNA(VLOOKUP(Журналисты!$B667,'13'!$B$2:$C$400,2,0))=TRUE,0,VLOOKUP(Журналисты!$B667,'13'!$B$2:$C$400,2,0))</f>
        <v>0</v>
      </c>
      <c r="G667" s="47">
        <f>IF(ISNA(VLOOKUP(Журналисты!$B667,'14'!$B$2:$C$400,2,0))=TRUE,0,VLOOKUP(Журналисты!$B667,'14'!$B$2:$C$400,2,0))</f>
        <v>0</v>
      </c>
      <c r="H667" s="47">
        <f>IF(ISNA(VLOOKUP(Журналисты!$B667,'15'!$B$2:$C$400,2,0))=TRUE,0,VLOOKUP(Журналисты!$B667,'15'!$B$2:$C$400,2,0))</f>
        <v>0</v>
      </c>
      <c r="I667" s="37">
        <f t="shared" si="39"/>
        <v>1500000</v>
      </c>
      <c r="K667" s="39">
        <f t="shared" si="40"/>
        <v>1</v>
      </c>
      <c r="M667" s="38" t="str">
        <f t="shared" si="41"/>
        <v>Trojan</v>
      </c>
    </row>
    <row r="668" spans="1:13" ht="15">
      <c r="A668" s="46">
        <f>COUNTIFS(B$3:B$1130,B668)</f>
        <v>1</v>
      </c>
      <c r="B668" s="32" t="s">
        <v>534</v>
      </c>
      <c r="C668" s="47">
        <f>IF(ISNA(VLOOKUP(Журналисты!$B668,'10'!$B$2:$C$400,2,0))=TRUE,0,VLOOKUP(Журналисты!$B668,'10'!$B$2:$C$400,2,0))</f>
        <v>0</v>
      </c>
      <c r="D668" s="47">
        <f>IF(ISNA(VLOOKUP(Журналисты!$B668,'11'!$B$2:$C$400,2,0))=TRUE,0,VLOOKUP(Журналисты!$B668,'11'!$B$2:$C$400,2,0))</f>
        <v>0</v>
      </c>
      <c r="E668" s="47">
        <f>IF(ISNA(VLOOKUP(Журналисты!$B668,'12'!$B$2:$C$400,2,0))=TRUE,0,VLOOKUP(Журналисты!$B668,'12'!$B$2:$C$400,2,0))</f>
        <v>1500000</v>
      </c>
      <c r="F668" s="47">
        <f>IF(ISNA(VLOOKUP(Журналисты!$B668,'13'!$B$2:$C$400,2,0))=TRUE,0,VLOOKUP(Журналисты!$B668,'13'!$B$2:$C$400,2,0))</f>
        <v>0</v>
      </c>
      <c r="G668" s="47">
        <f>IF(ISNA(VLOOKUP(Журналисты!$B668,'14'!$B$2:$C$400,2,0))=TRUE,0,VLOOKUP(Журналисты!$B668,'14'!$B$2:$C$400,2,0))</f>
        <v>0</v>
      </c>
      <c r="H668" s="47">
        <f>IF(ISNA(VLOOKUP(Журналисты!$B668,'15'!$B$2:$C$400,2,0))=TRUE,0,VLOOKUP(Журналисты!$B668,'15'!$B$2:$C$400,2,0))</f>
        <v>0</v>
      </c>
      <c r="I668" s="37">
        <f t="shared" si="39"/>
        <v>1500000</v>
      </c>
      <c r="K668" s="39">
        <f t="shared" si="40"/>
        <v>1</v>
      </c>
      <c r="M668" s="38" t="str">
        <f t="shared" si="41"/>
        <v>JTBlackFoG</v>
      </c>
    </row>
    <row r="669" spans="1:13" ht="15">
      <c r="A669" s="46">
        <f>COUNTIFS(B$3:B$1130,B669)</f>
        <v>1</v>
      </c>
      <c r="B669" s="32" t="s">
        <v>535</v>
      </c>
      <c r="C669" s="47">
        <f>IF(ISNA(VLOOKUP(Журналисты!$B669,'10'!$B$2:$C$400,2,0))=TRUE,0,VLOOKUP(Журналисты!$B669,'10'!$B$2:$C$400,2,0))</f>
        <v>0</v>
      </c>
      <c r="D669" s="47">
        <f>IF(ISNA(VLOOKUP(Журналисты!$B669,'11'!$B$2:$C$400,2,0))=TRUE,0,VLOOKUP(Журналисты!$B669,'11'!$B$2:$C$400,2,0))</f>
        <v>0</v>
      </c>
      <c r="E669" s="47">
        <f>IF(ISNA(VLOOKUP(Журналисты!$B669,'12'!$B$2:$C$400,2,0))=TRUE,0,VLOOKUP(Журналисты!$B669,'12'!$B$2:$C$400,2,0))</f>
        <v>1400000</v>
      </c>
      <c r="F669" s="47">
        <f>IF(ISNA(VLOOKUP(Журналисты!$B669,'13'!$B$2:$C$400,2,0))=TRUE,0,VLOOKUP(Журналисты!$B669,'13'!$B$2:$C$400,2,0))</f>
        <v>0</v>
      </c>
      <c r="G669" s="47">
        <f>IF(ISNA(VLOOKUP(Журналисты!$B669,'14'!$B$2:$C$400,2,0))=TRUE,0,VLOOKUP(Журналисты!$B669,'14'!$B$2:$C$400,2,0))</f>
        <v>0</v>
      </c>
      <c r="H669" s="47">
        <f>IF(ISNA(VLOOKUP(Журналисты!$B669,'15'!$B$2:$C$400,2,0))=TRUE,0,VLOOKUP(Журналисты!$B669,'15'!$B$2:$C$400,2,0))</f>
        <v>0</v>
      </c>
      <c r="I669" s="37">
        <f t="shared" si="39"/>
        <v>1400000</v>
      </c>
      <c r="K669" s="39">
        <f t="shared" si="40"/>
        <v>1</v>
      </c>
      <c r="M669" s="38" t="str">
        <f t="shared" si="41"/>
        <v>saint31</v>
      </c>
    </row>
    <row r="670" spans="1:13" ht="15">
      <c r="A670" s="46">
        <f>COUNTIFS(B$3:B$1130,B670)</f>
        <v>1</v>
      </c>
      <c r="B670" s="32" t="s">
        <v>536</v>
      </c>
      <c r="C670" s="47">
        <f>IF(ISNA(VLOOKUP(Журналисты!$B670,'10'!$B$2:$C$400,2,0))=TRUE,0,VLOOKUP(Журналисты!$B670,'10'!$B$2:$C$400,2,0))</f>
        <v>0</v>
      </c>
      <c r="D670" s="47">
        <f>IF(ISNA(VLOOKUP(Журналисты!$B670,'11'!$B$2:$C$400,2,0))=TRUE,0,VLOOKUP(Журналисты!$B670,'11'!$B$2:$C$400,2,0))</f>
        <v>0</v>
      </c>
      <c r="E670" s="47">
        <f>IF(ISNA(VLOOKUP(Журналисты!$B670,'12'!$B$2:$C$400,2,0))=TRUE,0,VLOOKUP(Журналисты!$B670,'12'!$B$2:$C$400,2,0))</f>
        <v>1400000</v>
      </c>
      <c r="F670" s="47">
        <f>IF(ISNA(VLOOKUP(Журналисты!$B670,'13'!$B$2:$C$400,2,0))=TRUE,0,VLOOKUP(Журналисты!$B670,'13'!$B$2:$C$400,2,0))</f>
        <v>0</v>
      </c>
      <c r="G670" s="47">
        <f>IF(ISNA(VLOOKUP(Журналисты!$B670,'14'!$B$2:$C$400,2,0))=TRUE,0,VLOOKUP(Журналисты!$B670,'14'!$B$2:$C$400,2,0))</f>
        <v>0</v>
      </c>
      <c r="H670" s="47">
        <f>IF(ISNA(VLOOKUP(Журналисты!$B670,'15'!$B$2:$C$400,2,0))=TRUE,0,VLOOKUP(Журналисты!$B670,'15'!$B$2:$C$400,2,0))</f>
        <v>0</v>
      </c>
      <c r="I670" s="37">
        <f t="shared" si="39"/>
        <v>1400000</v>
      </c>
      <c r="K670" s="39">
        <f t="shared" si="40"/>
        <v>1</v>
      </c>
      <c r="M670" s="38" t="str">
        <f t="shared" si="41"/>
        <v>Rosicky_Antonio</v>
      </c>
    </row>
    <row r="671" spans="1:13" ht="15">
      <c r="A671" s="46">
        <f>COUNTIFS(B$3:B$1130,B671)</f>
        <v>1</v>
      </c>
      <c r="B671" s="32" t="s">
        <v>537</v>
      </c>
      <c r="C671" s="47">
        <f>IF(ISNA(VLOOKUP(Журналисты!$B671,'10'!$B$2:$C$400,2,0))=TRUE,0,VLOOKUP(Журналисты!$B671,'10'!$B$2:$C$400,2,0))</f>
        <v>0</v>
      </c>
      <c r="D671" s="47">
        <f>IF(ISNA(VLOOKUP(Журналисты!$B671,'11'!$B$2:$C$400,2,0))=TRUE,0,VLOOKUP(Журналисты!$B671,'11'!$B$2:$C$400,2,0))</f>
        <v>0</v>
      </c>
      <c r="E671" s="47">
        <f>IF(ISNA(VLOOKUP(Журналисты!$B671,'12'!$B$2:$C$400,2,0))=TRUE,0,VLOOKUP(Журналисты!$B671,'12'!$B$2:$C$400,2,0))</f>
        <v>1400000</v>
      </c>
      <c r="F671" s="47">
        <f>IF(ISNA(VLOOKUP(Журналисты!$B671,'13'!$B$2:$C$400,2,0))=TRUE,0,VLOOKUP(Журналисты!$B671,'13'!$B$2:$C$400,2,0))</f>
        <v>0</v>
      </c>
      <c r="G671" s="47">
        <f>IF(ISNA(VLOOKUP(Журналисты!$B671,'14'!$B$2:$C$400,2,0))=TRUE,0,VLOOKUP(Журналисты!$B671,'14'!$B$2:$C$400,2,0))</f>
        <v>0</v>
      </c>
      <c r="H671" s="47">
        <f>IF(ISNA(VLOOKUP(Журналисты!$B671,'15'!$B$2:$C$400,2,0))=TRUE,0,VLOOKUP(Журналисты!$B671,'15'!$B$2:$C$400,2,0))</f>
        <v>0</v>
      </c>
      <c r="I671" s="37">
        <f t="shared" si="39"/>
        <v>1400000</v>
      </c>
      <c r="K671" s="39">
        <f t="shared" si="40"/>
        <v>1</v>
      </c>
      <c r="M671" s="38" t="str">
        <f t="shared" si="41"/>
        <v>Димитров.</v>
      </c>
    </row>
    <row r="672" spans="1:13" ht="15">
      <c r="A672" s="46">
        <f>COUNTIFS(B$3:B$1130,B672)</f>
        <v>1</v>
      </c>
      <c r="B672" s="32" t="s">
        <v>538</v>
      </c>
      <c r="C672" s="47">
        <f>IF(ISNA(VLOOKUP(Журналисты!$B672,'10'!$B$2:$C$400,2,0))=TRUE,0,VLOOKUP(Журналисты!$B672,'10'!$B$2:$C$400,2,0))</f>
        <v>0</v>
      </c>
      <c r="D672" s="47">
        <f>IF(ISNA(VLOOKUP(Журналисты!$B672,'11'!$B$2:$C$400,2,0))=TRUE,0,VLOOKUP(Журналисты!$B672,'11'!$B$2:$C$400,2,0))</f>
        <v>0</v>
      </c>
      <c r="E672" s="47">
        <f>IF(ISNA(VLOOKUP(Журналисты!$B672,'12'!$B$2:$C$400,2,0))=TRUE,0,VLOOKUP(Журналисты!$B672,'12'!$B$2:$C$400,2,0))</f>
        <v>1400000</v>
      </c>
      <c r="F672" s="47">
        <f>IF(ISNA(VLOOKUP(Журналисты!$B672,'13'!$B$2:$C$400,2,0))=TRUE,0,VLOOKUP(Журналисты!$B672,'13'!$B$2:$C$400,2,0))</f>
        <v>0</v>
      </c>
      <c r="G672" s="47">
        <f>IF(ISNA(VLOOKUP(Журналисты!$B672,'14'!$B$2:$C$400,2,0))=TRUE,0,VLOOKUP(Журналисты!$B672,'14'!$B$2:$C$400,2,0))</f>
        <v>0</v>
      </c>
      <c r="H672" s="47">
        <f>IF(ISNA(VLOOKUP(Журналисты!$B672,'15'!$B$2:$C$400,2,0))=TRUE,0,VLOOKUP(Журналисты!$B672,'15'!$B$2:$C$400,2,0))</f>
        <v>0</v>
      </c>
      <c r="I672" s="37">
        <f t="shared" si="39"/>
        <v>1400000</v>
      </c>
      <c r="K672" s="39">
        <f t="shared" si="40"/>
        <v>1</v>
      </c>
      <c r="M672" s="38" t="str">
        <f t="shared" si="41"/>
        <v>Печа</v>
      </c>
    </row>
    <row r="673" spans="1:13" ht="15">
      <c r="A673" s="46">
        <f>COUNTIFS(B$3:B$1130,B673)</f>
        <v>1</v>
      </c>
      <c r="B673" s="32" t="s">
        <v>539</v>
      </c>
      <c r="C673" s="47">
        <f>IF(ISNA(VLOOKUP(Журналисты!$B673,'10'!$B$2:$C$400,2,0))=TRUE,0,VLOOKUP(Журналисты!$B673,'10'!$B$2:$C$400,2,0))</f>
        <v>0</v>
      </c>
      <c r="D673" s="47">
        <f>IF(ISNA(VLOOKUP(Журналисты!$B673,'11'!$B$2:$C$400,2,0))=TRUE,0,VLOOKUP(Журналисты!$B673,'11'!$B$2:$C$400,2,0))</f>
        <v>0</v>
      </c>
      <c r="E673" s="47">
        <f>IF(ISNA(VLOOKUP(Журналисты!$B673,'12'!$B$2:$C$400,2,0))=TRUE,0,VLOOKUP(Журналисты!$B673,'12'!$B$2:$C$400,2,0))</f>
        <v>1400000</v>
      </c>
      <c r="F673" s="47">
        <f>IF(ISNA(VLOOKUP(Журналисты!$B673,'13'!$B$2:$C$400,2,0))=TRUE,0,VLOOKUP(Журналисты!$B673,'13'!$B$2:$C$400,2,0))</f>
        <v>0</v>
      </c>
      <c r="G673" s="47">
        <f>IF(ISNA(VLOOKUP(Журналисты!$B673,'14'!$B$2:$C$400,2,0))=TRUE,0,VLOOKUP(Журналисты!$B673,'14'!$B$2:$C$400,2,0))</f>
        <v>0</v>
      </c>
      <c r="H673" s="47">
        <f>IF(ISNA(VLOOKUP(Журналисты!$B673,'15'!$B$2:$C$400,2,0))=TRUE,0,VLOOKUP(Журналисты!$B673,'15'!$B$2:$C$400,2,0))</f>
        <v>0</v>
      </c>
      <c r="I673" s="37">
        <f t="shared" si="39"/>
        <v>1400000</v>
      </c>
      <c r="K673" s="39">
        <f t="shared" si="40"/>
        <v>1</v>
      </c>
      <c r="M673" s="38" t="str">
        <f t="shared" si="41"/>
        <v>Пендаль</v>
      </c>
    </row>
    <row r="674" spans="1:13" ht="15">
      <c r="A674" s="46">
        <f>COUNTIFS(B$3:B$1130,B674)</f>
        <v>1</v>
      </c>
      <c r="B674" s="32" t="s">
        <v>540</v>
      </c>
      <c r="C674" s="47">
        <f>IF(ISNA(VLOOKUP(Журналисты!$B674,'10'!$B$2:$C$400,2,0))=TRUE,0,VLOOKUP(Журналисты!$B674,'10'!$B$2:$C$400,2,0))</f>
        <v>0</v>
      </c>
      <c r="D674" s="47">
        <f>IF(ISNA(VLOOKUP(Журналисты!$B674,'11'!$B$2:$C$400,2,0))=TRUE,0,VLOOKUP(Журналисты!$B674,'11'!$B$2:$C$400,2,0))</f>
        <v>0</v>
      </c>
      <c r="E674" s="47">
        <f>IF(ISNA(VLOOKUP(Журналисты!$B674,'12'!$B$2:$C$400,2,0))=TRUE,0,VLOOKUP(Журналисты!$B674,'12'!$B$2:$C$400,2,0))</f>
        <v>1400000</v>
      </c>
      <c r="F674" s="47">
        <f>IF(ISNA(VLOOKUP(Журналисты!$B674,'13'!$B$2:$C$400,2,0))=TRUE,0,VLOOKUP(Журналисты!$B674,'13'!$B$2:$C$400,2,0))</f>
        <v>0</v>
      </c>
      <c r="G674" s="47">
        <f>IF(ISNA(VLOOKUP(Журналисты!$B674,'14'!$B$2:$C$400,2,0))=TRUE,0,VLOOKUP(Журналисты!$B674,'14'!$B$2:$C$400,2,0))</f>
        <v>0</v>
      </c>
      <c r="H674" s="47">
        <f>IF(ISNA(VLOOKUP(Журналисты!$B674,'15'!$B$2:$C$400,2,0))=TRUE,0,VLOOKUP(Журналисты!$B674,'15'!$B$2:$C$400,2,0))</f>
        <v>0</v>
      </c>
      <c r="I674" s="37">
        <f t="shared" si="39"/>
        <v>1400000</v>
      </c>
      <c r="K674" s="39">
        <f t="shared" si="40"/>
        <v>1</v>
      </c>
      <c r="M674" s="38" t="str">
        <f t="shared" si="41"/>
        <v>younique</v>
      </c>
    </row>
    <row r="675" spans="1:13" ht="26.25">
      <c r="A675" s="46">
        <f>COUNTIFS(B$3:B$1130,B675)</f>
        <v>1</v>
      </c>
      <c r="B675" s="32" t="s">
        <v>541</v>
      </c>
      <c r="C675" s="47">
        <f>IF(ISNA(VLOOKUP(Журналисты!$B675,'10'!$B$2:$C$400,2,0))=TRUE,0,VLOOKUP(Журналисты!$B675,'10'!$B$2:$C$400,2,0))</f>
        <v>0</v>
      </c>
      <c r="D675" s="47">
        <f>IF(ISNA(VLOOKUP(Журналисты!$B675,'11'!$B$2:$C$400,2,0))=TRUE,0,VLOOKUP(Журналисты!$B675,'11'!$B$2:$C$400,2,0))</f>
        <v>0</v>
      </c>
      <c r="E675" s="47">
        <f>IF(ISNA(VLOOKUP(Журналисты!$B675,'12'!$B$2:$C$400,2,0))=TRUE,0,VLOOKUP(Журналисты!$B675,'12'!$B$2:$C$400,2,0))</f>
        <v>1400000</v>
      </c>
      <c r="F675" s="47">
        <f>IF(ISNA(VLOOKUP(Журналисты!$B675,'13'!$B$2:$C$400,2,0))=TRUE,0,VLOOKUP(Журналисты!$B675,'13'!$B$2:$C$400,2,0))</f>
        <v>0</v>
      </c>
      <c r="G675" s="47">
        <f>IF(ISNA(VLOOKUP(Журналисты!$B675,'14'!$B$2:$C$400,2,0))=TRUE,0,VLOOKUP(Журналисты!$B675,'14'!$B$2:$C$400,2,0))</f>
        <v>0</v>
      </c>
      <c r="H675" s="47">
        <f>IF(ISNA(VLOOKUP(Журналисты!$B675,'15'!$B$2:$C$400,2,0))=TRUE,0,VLOOKUP(Журналисты!$B675,'15'!$B$2:$C$400,2,0))</f>
        <v>0</v>
      </c>
      <c r="I675" s="37">
        <f t="shared" si="39"/>
        <v>1400000</v>
      </c>
      <c r="K675" s="39">
        <f t="shared" si="40"/>
        <v>1</v>
      </c>
      <c r="M675" s="38" t="str">
        <f t="shared" si="41"/>
        <v>Паша Петров (JBar)</v>
      </c>
    </row>
    <row r="676" spans="1:13" ht="15">
      <c r="A676" s="46">
        <f>COUNTIFS(B$3:B$1130,B676)</f>
        <v>1</v>
      </c>
      <c r="B676" s="32" t="s">
        <v>545</v>
      </c>
      <c r="C676" s="47">
        <f>IF(ISNA(VLOOKUP(Журналисты!$B676,'10'!$B$2:$C$400,2,0))=TRUE,0,VLOOKUP(Журналисты!$B676,'10'!$B$2:$C$400,2,0))</f>
        <v>0</v>
      </c>
      <c r="D676" s="47">
        <f>IF(ISNA(VLOOKUP(Журналисты!$B676,'11'!$B$2:$C$400,2,0))=TRUE,0,VLOOKUP(Журналисты!$B676,'11'!$B$2:$C$400,2,0))</f>
        <v>0</v>
      </c>
      <c r="E676" s="47">
        <f>IF(ISNA(VLOOKUP(Журналисты!$B676,'12'!$B$2:$C$400,2,0))=TRUE,0,VLOOKUP(Журналисты!$B676,'12'!$B$2:$C$400,2,0))</f>
        <v>1200000</v>
      </c>
      <c r="F676" s="47">
        <f>IF(ISNA(VLOOKUP(Журналисты!$B676,'13'!$B$2:$C$400,2,0))=TRUE,0,VLOOKUP(Журналисты!$B676,'13'!$B$2:$C$400,2,0))</f>
        <v>0</v>
      </c>
      <c r="G676" s="47">
        <f>IF(ISNA(VLOOKUP(Журналисты!$B676,'14'!$B$2:$C$400,2,0))=TRUE,0,VLOOKUP(Журналисты!$B676,'14'!$B$2:$C$400,2,0))</f>
        <v>0</v>
      </c>
      <c r="H676" s="47">
        <f>IF(ISNA(VLOOKUP(Журналисты!$B676,'15'!$B$2:$C$400,2,0))=TRUE,0,VLOOKUP(Журналисты!$B676,'15'!$B$2:$C$400,2,0))</f>
        <v>0</v>
      </c>
      <c r="I676" s="37">
        <f t="shared" si="39"/>
        <v>1200000</v>
      </c>
      <c r="K676" s="39">
        <f t="shared" si="40"/>
        <v>1</v>
      </c>
      <c r="M676" s="38" t="str">
        <f t="shared" si="41"/>
        <v>Rageghost</v>
      </c>
    </row>
    <row r="677" spans="1:13" ht="15">
      <c r="A677" s="46">
        <f>COUNTIFS(B$3:B$1130,B677)</f>
        <v>1</v>
      </c>
      <c r="B677" s="32" t="s">
        <v>546</v>
      </c>
      <c r="C677" s="47">
        <f>IF(ISNA(VLOOKUP(Журналисты!$B677,'10'!$B$2:$C$400,2,0))=TRUE,0,VLOOKUP(Журналисты!$B677,'10'!$B$2:$C$400,2,0))</f>
        <v>0</v>
      </c>
      <c r="D677" s="47">
        <f>IF(ISNA(VLOOKUP(Журналисты!$B677,'11'!$B$2:$C$400,2,0))=TRUE,0,VLOOKUP(Журналисты!$B677,'11'!$B$2:$C$400,2,0))</f>
        <v>0</v>
      </c>
      <c r="E677" s="47">
        <f>IF(ISNA(VLOOKUP(Журналисты!$B677,'12'!$B$2:$C$400,2,0))=TRUE,0,VLOOKUP(Журналисты!$B677,'12'!$B$2:$C$400,2,0))</f>
        <v>1100000</v>
      </c>
      <c r="F677" s="47">
        <f>IF(ISNA(VLOOKUP(Журналисты!$B677,'13'!$B$2:$C$400,2,0))=TRUE,0,VLOOKUP(Журналисты!$B677,'13'!$B$2:$C$400,2,0))</f>
        <v>0</v>
      </c>
      <c r="G677" s="47">
        <f>IF(ISNA(VLOOKUP(Журналисты!$B677,'14'!$B$2:$C$400,2,0))=TRUE,0,VLOOKUP(Журналисты!$B677,'14'!$B$2:$C$400,2,0))</f>
        <v>0</v>
      </c>
      <c r="H677" s="47">
        <f>IF(ISNA(VLOOKUP(Журналисты!$B677,'15'!$B$2:$C$400,2,0))=TRUE,0,VLOOKUP(Журналисты!$B677,'15'!$B$2:$C$400,2,0))</f>
        <v>0</v>
      </c>
      <c r="I677" s="37">
        <f t="shared" si="39"/>
        <v>1100000</v>
      </c>
      <c r="K677" s="39">
        <f t="shared" si="40"/>
        <v>1</v>
      </c>
      <c r="M677" s="38" t="str">
        <f t="shared" si="41"/>
        <v>Chupik</v>
      </c>
    </row>
    <row r="678" spans="1:13" ht="15">
      <c r="A678" s="46">
        <f>COUNTIFS(B$3:B$1130,B678)</f>
        <v>1</v>
      </c>
      <c r="B678" s="32" t="s">
        <v>547</v>
      </c>
      <c r="C678" s="47">
        <f>IF(ISNA(VLOOKUP(Журналисты!$B678,'10'!$B$2:$C$400,2,0))=TRUE,0,VLOOKUP(Журналисты!$B678,'10'!$B$2:$C$400,2,0))</f>
        <v>0</v>
      </c>
      <c r="D678" s="47">
        <f>IF(ISNA(VLOOKUP(Журналисты!$B678,'11'!$B$2:$C$400,2,0))=TRUE,0,VLOOKUP(Журналисты!$B678,'11'!$B$2:$C$400,2,0))</f>
        <v>0</v>
      </c>
      <c r="E678" s="47">
        <f>IF(ISNA(VLOOKUP(Журналисты!$B678,'12'!$B$2:$C$400,2,0))=TRUE,0,VLOOKUP(Журналисты!$B678,'12'!$B$2:$C$400,2,0))</f>
        <v>1100000</v>
      </c>
      <c r="F678" s="47">
        <f>IF(ISNA(VLOOKUP(Журналисты!$B678,'13'!$B$2:$C$400,2,0))=TRUE,0,VLOOKUP(Журналисты!$B678,'13'!$B$2:$C$400,2,0))</f>
        <v>0</v>
      </c>
      <c r="G678" s="47">
        <f>IF(ISNA(VLOOKUP(Журналисты!$B678,'14'!$B$2:$C$400,2,0))=TRUE,0,VLOOKUP(Журналисты!$B678,'14'!$B$2:$C$400,2,0))</f>
        <v>0</v>
      </c>
      <c r="H678" s="47">
        <f>IF(ISNA(VLOOKUP(Журналисты!$B678,'15'!$B$2:$C$400,2,0))=TRUE,0,VLOOKUP(Журналисты!$B678,'15'!$B$2:$C$400,2,0))</f>
        <v>0</v>
      </c>
      <c r="I678" s="37">
        <f t="shared" si="39"/>
        <v>1100000</v>
      </c>
      <c r="K678" s="39">
        <f t="shared" si="40"/>
        <v>1</v>
      </c>
      <c r="M678" s="38" t="str">
        <f t="shared" si="41"/>
        <v>Codeine</v>
      </c>
    </row>
    <row r="679" spans="1:13" ht="15">
      <c r="A679" s="46">
        <f>COUNTIFS(B$3:B$1130,B679)</f>
        <v>1</v>
      </c>
      <c r="B679" s="32" t="s">
        <v>548</v>
      </c>
      <c r="C679" s="47">
        <f>IF(ISNA(VLOOKUP(Журналисты!$B679,'10'!$B$2:$C$400,2,0))=TRUE,0,VLOOKUP(Журналисты!$B679,'10'!$B$2:$C$400,2,0))</f>
        <v>0</v>
      </c>
      <c r="D679" s="47">
        <f>IF(ISNA(VLOOKUP(Журналисты!$B679,'11'!$B$2:$C$400,2,0))=TRUE,0,VLOOKUP(Журналисты!$B679,'11'!$B$2:$C$400,2,0))</f>
        <v>0</v>
      </c>
      <c r="E679" s="47">
        <f>IF(ISNA(VLOOKUP(Журналисты!$B679,'12'!$B$2:$C$400,2,0))=TRUE,0,VLOOKUP(Журналисты!$B679,'12'!$B$2:$C$400,2,0))</f>
        <v>1100000</v>
      </c>
      <c r="F679" s="47">
        <f>IF(ISNA(VLOOKUP(Журналисты!$B679,'13'!$B$2:$C$400,2,0))=TRUE,0,VLOOKUP(Журналисты!$B679,'13'!$B$2:$C$400,2,0))</f>
        <v>0</v>
      </c>
      <c r="G679" s="47">
        <f>IF(ISNA(VLOOKUP(Журналисты!$B679,'14'!$B$2:$C$400,2,0))=TRUE,0,VLOOKUP(Журналисты!$B679,'14'!$B$2:$C$400,2,0))</f>
        <v>0</v>
      </c>
      <c r="H679" s="47">
        <f>IF(ISNA(VLOOKUP(Журналисты!$B679,'15'!$B$2:$C$400,2,0))=TRUE,0,VLOOKUP(Журналисты!$B679,'15'!$B$2:$C$400,2,0))</f>
        <v>0</v>
      </c>
      <c r="I679" s="37">
        <f t="shared" si="39"/>
        <v>1100000</v>
      </c>
      <c r="K679" s="39">
        <f t="shared" si="40"/>
        <v>1</v>
      </c>
      <c r="M679" s="38" t="str">
        <f t="shared" si="41"/>
        <v>DJ_FAER</v>
      </c>
    </row>
    <row r="680" spans="1:13" ht="15">
      <c r="A680" s="46">
        <f>COUNTIFS(B$3:B$1130,B680)</f>
        <v>1</v>
      </c>
      <c r="B680" s="32" t="s">
        <v>549</v>
      </c>
      <c r="C680" s="47">
        <f>IF(ISNA(VLOOKUP(Журналисты!$B680,'10'!$B$2:$C$400,2,0))=TRUE,0,VLOOKUP(Журналисты!$B680,'10'!$B$2:$C$400,2,0))</f>
        <v>0</v>
      </c>
      <c r="D680" s="47">
        <f>IF(ISNA(VLOOKUP(Журналисты!$B680,'11'!$B$2:$C$400,2,0))=TRUE,0,VLOOKUP(Журналисты!$B680,'11'!$B$2:$C$400,2,0))</f>
        <v>0</v>
      </c>
      <c r="E680" s="47">
        <f>IF(ISNA(VLOOKUP(Журналисты!$B680,'12'!$B$2:$C$400,2,0))=TRUE,0,VLOOKUP(Журналисты!$B680,'12'!$B$2:$C$400,2,0))</f>
        <v>1000000</v>
      </c>
      <c r="F680" s="47">
        <f>IF(ISNA(VLOOKUP(Журналисты!$B680,'13'!$B$2:$C$400,2,0))=TRUE,0,VLOOKUP(Журналисты!$B680,'13'!$B$2:$C$400,2,0))</f>
        <v>0</v>
      </c>
      <c r="G680" s="47">
        <f>IF(ISNA(VLOOKUP(Журналисты!$B680,'14'!$B$2:$C$400,2,0))=TRUE,0,VLOOKUP(Журналисты!$B680,'14'!$B$2:$C$400,2,0))</f>
        <v>0</v>
      </c>
      <c r="H680" s="47">
        <f>IF(ISNA(VLOOKUP(Журналисты!$B680,'15'!$B$2:$C$400,2,0))=TRUE,0,VLOOKUP(Журналисты!$B680,'15'!$B$2:$C$400,2,0))</f>
        <v>0</v>
      </c>
      <c r="I680" s="37">
        <f t="shared" si="39"/>
        <v>1000000</v>
      </c>
      <c r="K680" s="39">
        <f t="shared" si="40"/>
        <v>1</v>
      </c>
      <c r="M680" s="38" t="str">
        <f t="shared" si="41"/>
        <v>Sarik</v>
      </c>
    </row>
    <row r="681" spans="1:13" ht="15">
      <c r="A681" s="46">
        <f>COUNTIFS(B$3:B$1130,B681)</f>
        <v>1</v>
      </c>
      <c r="B681" s="32" t="s">
        <v>550</v>
      </c>
      <c r="C681" s="47">
        <f>IF(ISNA(VLOOKUP(Журналисты!$B681,'10'!$B$2:$C$400,2,0))=TRUE,0,VLOOKUP(Журналисты!$B681,'10'!$B$2:$C$400,2,0))</f>
        <v>0</v>
      </c>
      <c r="D681" s="47">
        <f>IF(ISNA(VLOOKUP(Журналисты!$B681,'11'!$B$2:$C$400,2,0))=TRUE,0,VLOOKUP(Журналисты!$B681,'11'!$B$2:$C$400,2,0))</f>
        <v>0</v>
      </c>
      <c r="E681" s="47">
        <f>IF(ISNA(VLOOKUP(Журналисты!$B681,'12'!$B$2:$C$400,2,0))=TRUE,0,VLOOKUP(Журналисты!$B681,'12'!$B$2:$C$400,2,0))</f>
        <v>1000000</v>
      </c>
      <c r="F681" s="47">
        <f>IF(ISNA(VLOOKUP(Журналисты!$B681,'13'!$B$2:$C$400,2,0))=TRUE,0,VLOOKUP(Журналисты!$B681,'13'!$B$2:$C$400,2,0))</f>
        <v>0</v>
      </c>
      <c r="G681" s="47">
        <f>IF(ISNA(VLOOKUP(Журналисты!$B681,'14'!$B$2:$C$400,2,0))=TRUE,0,VLOOKUP(Журналисты!$B681,'14'!$B$2:$C$400,2,0))</f>
        <v>0</v>
      </c>
      <c r="H681" s="47">
        <f>IF(ISNA(VLOOKUP(Журналисты!$B681,'15'!$B$2:$C$400,2,0))=TRUE,0,VLOOKUP(Журналисты!$B681,'15'!$B$2:$C$400,2,0))</f>
        <v>0</v>
      </c>
      <c r="I681" s="37">
        <f t="shared" si="39"/>
        <v>1000000</v>
      </c>
      <c r="K681" s="39">
        <f t="shared" si="40"/>
        <v>1</v>
      </c>
      <c r="M681" s="38" t="str">
        <f t="shared" si="41"/>
        <v>Iceleha</v>
      </c>
    </row>
    <row r="682" spans="1:13" ht="15">
      <c r="A682" s="46">
        <f>COUNTIFS(B$3:B$1130,B682)</f>
        <v>1</v>
      </c>
      <c r="B682" s="32" t="s">
        <v>551</v>
      </c>
      <c r="C682" s="47">
        <f>IF(ISNA(VLOOKUP(Журналисты!$B682,'10'!$B$2:$C$400,2,0))=TRUE,0,VLOOKUP(Журналисты!$B682,'10'!$B$2:$C$400,2,0))</f>
        <v>0</v>
      </c>
      <c r="D682" s="47">
        <f>IF(ISNA(VLOOKUP(Журналисты!$B682,'11'!$B$2:$C$400,2,0))=TRUE,0,VLOOKUP(Журналисты!$B682,'11'!$B$2:$C$400,2,0))</f>
        <v>0</v>
      </c>
      <c r="E682" s="47">
        <f>IF(ISNA(VLOOKUP(Журналисты!$B682,'12'!$B$2:$C$400,2,0))=TRUE,0,VLOOKUP(Журналисты!$B682,'12'!$B$2:$C$400,2,0))</f>
        <v>1000000</v>
      </c>
      <c r="F682" s="47">
        <f>IF(ISNA(VLOOKUP(Журналисты!$B682,'13'!$B$2:$C$400,2,0))=TRUE,0,VLOOKUP(Журналисты!$B682,'13'!$B$2:$C$400,2,0))</f>
        <v>0</v>
      </c>
      <c r="G682" s="47">
        <f>IF(ISNA(VLOOKUP(Журналисты!$B682,'14'!$B$2:$C$400,2,0))=TRUE,0,VLOOKUP(Журналисты!$B682,'14'!$B$2:$C$400,2,0))</f>
        <v>0</v>
      </c>
      <c r="H682" s="47">
        <f>IF(ISNA(VLOOKUP(Журналисты!$B682,'15'!$B$2:$C$400,2,0))=TRUE,0,VLOOKUP(Журналисты!$B682,'15'!$B$2:$C$400,2,0))</f>
        <v>0</v>
      </c>
      <c r="I682" s="37">
        <f t="shared" si="39"/>
        <v>1000000</v>
      </c>
      <c r="K682" s="39">
        <f t="shared" si="40"/>
        <v>1</v>
      </c>
      <c r="M682" s="38" t="str">
        <f t="shared" si="41"/>
        <v>lsanja</v>
      </c>
    </row>
    <row r="683" spans="1:13" ht="15">
      <c r="A683" s="46">
        <f>COUNTIFS(B$3:B$1130,B683)</f>
        <v>1</v>
      </c>
      <c r="B683" s="32" t="s">
        <v>552</v>
      </c>
      <c r="C683" s="47">
        <f>IF(ISNA(VLOOKUP(Журналисты!$B683,'10'!$B$2:$C$400,2,0))=TRUE,0,VLOOKUP(Журналисты!$B683,'10'!$B$2:$C$400,2,0))</f>
        <v>0</v>
      </c>
      <c r="D683" s="47">
        <f>IF(ISNA(VLOOKUP(Журналисты!$B683,'11'!$B$2:$C$400,2,0))=TRUE,0,VLOOKUP(Журналисты!$B683,'11'!$B$2:$C$400,2,0))</f>
        <v>0</v>
      </c>
      <c r="E683" s="47">
        <f>IF(ISNA(VLOOKUP(Журналисты!$B683,'12'!$B$2:$C$400,2,0))=TRUE,0,VLOOKUP(Журналисты!$B683,'12'!$B$2:$C$400,2,0))</f>
        <v>1000000</v>
      </c>
      <c r="F683" s="47">
        <f>IF(ISNA(VLOOKUP(Журналисты!$B683,'13'!$B$2:$C$400,2,0))=TRUE,0,VLOOKUP(Журналисты!$B683,'13'!$B$2:$C$400,2,0))</f>
        <v>0</v>
      </c>
      <c r="G683" s="47">
        <f>IF(ISNA(VLOOKUP(Журналисты!$B683,'14'!$B$2:$C$400,2,0))=TRUE,0,VLOOKUP(Журналисты!$B683,'14'!$B$2:$C$400,2,0))</f>
        <v>0</v>
      </c>
      <c r="H683" s="47">
        <f>IF(ISNA(VLOOKUP(Журналисты!$B683,'15'!$B$2:$C$400,2,0))=TRUE,0,VLOOKUP(Журналисты!$B683,'15'!$B$2:$C$400,2,0))</f>
        <v>0</v>
      </c>
      <c r="I683" s="37">
        <f t="shared" si="39"/>
        <v>1000000</v>
      </c>
      <c r="K683" s="39">
        <f t="shared" si="40"/>
        <v>1</v>
      </c>
      <c r="M683" s="38" t="str">
        <f t="shared" si="41"/>
        <v>Starina</v>
      </c>
    </row>
    <row r="684" spans="1:13" ht="15">
      <c r="A684" s="46">
        <f>COUNTIFS(B$3:B$1130,B684)</f>
        <v>1</v>
      </c>
      <c r="B684" s="32" t="s">
        <v>553</v>
      </c>
      <c r="C684" s="47">
        <f>IF(ISNA(VLOOKUP(Журналисты!$B684,'10'!$B$2:$C$400,2,0))=TRUE,0,VLOOKUP(Журналисты!$B684,'10'!$B$2:$C$400,2,0))</f>
        <v>0</v>
      </c>
      <c r="D684" s="47">
        <f>IF(ISNA(VLOOKUP(Журналисты!$B684,'11'!$B$2:$C$400,2,0))=TRUE,0,VLOOKUP(Журналисты!$B684,'11'!$B$2:$C$400,2,0))</f>
        <v>0</v>
      </c>
      <c r="E684" s="47">
        <f>IF(ISNA(VLOOKUP(Журналисты!$B684,'12'!$B$2:$C$400,2,0))=TRUE,0,VLOOKUP(Журналисты!$B684,'12'!$B$2:$C$400,2,0))</f>
        <v>900000</v>
      </c>
      <c r="F684" s="47">
        <f>IF(ISNA(VLOOKUP(Журналисты!$B684,'13'!$B$2:$C$400,2,0))=TRUE,0,VLOOKUP(Журналисты!$B684,'13'!$B$2:$C$400,2,0))</f>
        <v>0</v>
      </c>
      <c r="G684" s="47">
        <f>IF(ISNA(VLOOKUP(Журналисты!$B684,'14'!$B$2:$C$400,2,0))=TRUE,0,VLOOKUP(Журналисты!$B684,'14'!$B$2:$C$400,2,0))</f>
        <v>0</v>
      </c>
      <c r="H684" s="47">
        <f>IF(ISNA(VLOOKUP(Журналисты!$B684,'15'!$B$2:$C$400,2,0))=TRUE,0,VLOOKUP(Журналисты!$B684,'15'!$B$2:$C$400,2,0))</f>
        <v>0</v>
      </c>
      <c r="I684" s="37">
        <f t="shared" si="39"/>
        <v>900000</v>
      </c>
      <c r="K684" s="39">
        <f t="shared" si="40"/>
        <v>1</v>
      </c>
      <c r="M684" s="38" t="str">
        <f t="shared" si="41"/>
        <v>faraon68</v>
      </c>
    </row>
    <row r="685" spans="1:13" ht="15">
      <c r="A685" s="46">
        <f>COUNTIFS(B$3:B$1130,B685)</f>
        <v>1</v>
      </c>
      <c r="B685" s="32" t="s">
        <v>63</v>
      </c>
      <c r="C685" s="47">
        <f>IF(ISNA(VLOOKUP(Журналисты!$B685,'10'!$B$2:$C$400,2,0))=TRUE,0,VLOOKUP(Журналисты!$B685,'10'!$B$2:$C$400,2,0))</f>
        <v>33700000</v>
      </c>
      <c r="D685" s="47">
        <f>IF(ISNA(VLOOKUP(Журналисты!$B685,'11'!$B$2:$C$400,2,0))=TRUE,0,VLOOKUP(Журналисты!$B685,'11'!$B$2:$C$400,2,0))</f>
        <v>33200000</v>
      </c>
      <c r="E685" s="47">
        <f>IF(ISNA(VLOOKUP(Журналисты!$B685,'12'!$B$2:$C$400,2,0))=TRUE,0,VLOOKUP(Журналисты!$B685,'12'!$B$2:$C$400,2,0))</f>
        <v>900000</v>
      </c>
      <c r="F685" s="47">
        <f>IF(ISNA(VLOOKUP(Журналисты!$B685,'13'!$B$2:$C$400,2,0))=TRUE,0,VLOOKUP(Журналисты!$B685,'13'!$B$2:$C$400,2,0))</f>
        <v>0</v>
      </c>
      <c r="G685" s="47">
        <f>IF(ISNA(VLOOKUP(Журналисты!$B685,'14'!$B$2:$C$400,2,0))=TRUE,0,VLOOKUP(Журналисты!$B685,'14'!$B$2:$C$400,2,0))</f>
        <v>0</v>
      </c>
      <c r="H685" s="47">
        <f>IF(ISNA(VLOOKUP(Журналисты!$B685,'15'!$B$2:$C$400,2,0))=TRUE,0,VLOOKUP(Журналисты!$B685,'15'!$B$2:$C$400,2,0))</f>
        <v>0</v>
      </c>
      <c r="I685" s="37">
        <f t="shared" si="39"/>
        <v>67800000</v>
      </c>
      <c r="K685" s="39">
        <f t="shared" si="40"/>
        <v>3</v>
      </c>
      <c r="M685" s="38" t="str">
        <f t="shared" si="41"/>
        <v>Stah</v>
      </c>
    </row>
    <row r="686" spans="1:13" ht="15">
      <c r="A686" s="46">
        <f>COUNTIFS(B$3:B$1130,B686)</f>
        <v>1</v>
      </c>
      <c r="B686" s="32" t="s">
        <v>554</v>
      </c>
      <c r="C686" s="47">
        <f>IF(ISNA(VLOOKUP(Журналисты!$B686,'10'!$B$2:$C$400,2,0))=TRUE,0,VLOOKUP(Журналисты!$B686,'10'!$B$2:$C$400,2,0))</f>
        <v>0</v>
      </c>
      <c r="D686" s="47">
        <f>IF(ISNA(VLOOKUP(Журналисты!$B686,'11'!$B$2:$C$400,2,0))=TRUE,0,VLOOKUP(Журналисты!$B686,'11'!$B$2:$C$400,2,0))</f>
        <v>0</v>
      </c>
      <c r="E686" s="47">
        <f>IF(ISNA(VLOOKUP(Журналисты!$B686,'12'!$B$2:$C$400,2,0))=TRUE,0,VLOOKUP(Журналисты!$B686,'12'!$B$2:$C$400,2,0))</f>
        <v>900000</v>
      </c>
      <c r="F686" s="47">
        <f>IF(ISNA(VLOOKUP(Журналисты!$B686,'13'!$B$2:$C$400,2,0))=TRUE,0,VLOOKUP(Журналисты!$B686,'13'!$B$2:$C$400,2,0))</f>
        <v>0</v>
      </c>
      <c r="G686" s="47">
        <f>IF(ISNA(VLOOKUP(Журналисты!$B686,'14'!$B$2:$C$400,2,0))=TRUE,0,VLOOKUP(Журналисты!$B686,'14'!$B$2:$C$400,2,0))</f>
        <v>0</v>
      </c>
      <c r="H686" s="47">
        <f>IF(ISNA(VLOOKUP(Журналисты!$B686,'15'!$B$2:$C$400,2,0))=TRUE,0,VLOOKUP(Журналисты!$B686,'15'!$B$2:$C$400,2,0))</f>
        <v>0</v>
      </c>
      <c r="I686" s="37">
        <f t="shared" si="39"/>
        <v>900000</v>
      </c>
      <c r="K686" s="39">
        <f t="shared" si="40"/>
        <v>1</v>
      </c>
      <c r="M686" s="38" t="str">
        <f t="shared" si="41"/>
        <v>патик</v>
      </c>
    </row>
    <row r="687" spans="1:13" ht="15">
      <c r="A687" s="46">
        <f>COUNTIFS(B$3:B$1130,B687)</f>
        <v>1</v>
      </c>
      <c r="B687" s="32" t="s">
        <v>555</v>
      </c>
      <c r="C687" s="47">
        <f>IF(ISNA(VLOOKUP(Журналисты!$B687,'10'!$B$2:$C$400,2,0))=TRUE,0,VLOOKUP(Журналисты!$B687,'10'!$B$2:$C$400,2,0))</f>
        <v>0</v>
      </c>
      <c r="D687" s="47">
        <f>IF(ISNA(VLOOKUP(Журналисты!$B687,'11'!$B$2:$C$400,2,0))=TRUE,0,VLOOKUP(Журналисты!$B687,'11'!$B$2:$C$400,2,0))</f>
        <v>0</v>
      </c>
      <c r="E687" s="47">
        <f>IF(ISNA(VLOOKUP(Журналисты!$B687,'12'!$B$2:$C$400,2,0))=TRUE,0,VLOOKUP(Журналисты!$B687,'12'!$B$2:$C$400,2,0))</f>
        <v>900000</v>
      </c>
      <c r="F687" s="47">
        <f>IF(ISNA(VLOOKUP(Журналисты!$B687,'13'!$B$2:$C$400,2,0))=TRUE,0,VLOOKUP(Журналисты!$B687,'13'!$B$2:$C$400,2,0))</f>
        <v>0</v>
      </c>
      <c r="G687" s="47">
        <f>IF(ISNA(VLOOKUP(Журналисты!$B687,'14'!$B$2:$C$400,2,0))=TRUE,0,VLOOKUP(Журналисты!$B687,'14'!$B$2:$C$400,2,0))</f>
        <v>0</v>
      </c>
      <c r="H687" s="47">
        <f>IF(ISNA(VLOOKUP(Журналисты!$B687,'15'!$B$2:$C$400,2,0))=TRUE,0,VLOOKUP(Журналисты!$B687,'15'!$B$2:$C$400,2,0))</f>
        <v>0</v>
      </c>
      <c r="I687" s="37">
        <f aca="true" t="shared" si="42" ref="I687:I750">SUM(C687:H687)</f>
        <v>900000</v>
      </c>
      <c r="K687" s="39">
        <f t="shared" si="40"/>
        <v>1</v>
      </c>
      <c r="M687" s="38" t="str">
        <f t="shared" si="41"/>
        <v>strelcoff</v>
      </c>
    </row>
    <row r="688" spans="1:13" ht="15">
      <c r="A688" s="46">
        <f>COUNTIFS(B$3:B$1130,B688)</f>
        <v>1</v>
      </c>
      <c r="B688" s="32" t="s">
        <v>557</v>
      </c>
      <c r="C688" s="47">
        <f>IF(ISNA(VLOOKUP(Журналисты!$B688,'10'!$B$2:$C$400,2,0))=TRUE,0,VLOOKUP(Журналисты!$B688,'10'!$B$2:$C$400,2,0))</f>
        <v>0</v>
      </c>
      <c r="D688" s="47">
        <f>IF(ISNA(VLOOKUP(Журналисты!$B688,'11'!$B$2:$C$400,2,0))=TRUE,0,VLOOKUP(Журналисты!$B688,'11'!$B$2:$C$400,2,0))</f>
        <v>0</v>
      </c>
      <c r="E688" s="47">
        <f>IF(ISNA(VLOOKUP(Журналисты!$B688,'12'!$B$2:$C$400,2,0))=TRUE,0,VLOOKUP(Журналисты!$B688,'12'!$B$2:$C$400,2,0))</f>
        <v>900000</v>
      </c>
      <c r="F688" s="47">
        <f>IF(ISNA(VLOOKUP(Журналисты!$B688,'13'!$B$2:$C$400,2,0))=TRUE,0,VLOOKUP(Журналисты!$B688,'13'!$B$2:$C$400,2,0))</f>
        <v>0</v>
      </c>
      <c r="G688" s="47">
        <f>IF(ISNA(VLOOKUP(Журналисты!$B688,'14'!$B$2:$C$400,2,0))=TRUE,0,VLOOKUP(Журналисты!$B688,'14'!$B$2:$C$400,2,0))</f>
        <v>0</v>
      </c>
      <c r="H688" s="47">
        <f>IF(ISNA(VLOOKUP(Журналисты!$B688,'15'!$B$2:$C$400,2,0))=TRUE,0,VLOOKUP(Журналисты!$B688,'15'!$B$2:$C$400,2,0))</f>
        <v>0</v>
      </c>
      <c r="I688" s="37">
        <f t="shared" si="42"/>
        <v>900000</v>
      </c>
      <c r="K688" s="39">
        <f t="shared" si="40"/>
        <v>1</v>
      </c>
      <c r="M688" s="38" t="str">
        <f t="shared" si="41"/>
        <v>Maffiozy</v>
      </c>
    </row>
    <row r="689" spans="1:13" ht="15">
      <c r="A689" s="46">
        <f>COUNTIFS(B$3:B$1130,B689)</f>
        <v>1</v>
      </c>
      <c r="B689" s="32" t="s">
        <v>558</v>
      </c>
      <c r="C689" s="47">
        <f>IF(ISNA(VLOOKUP(Журналисты!$B689,'10'!$B$2:$C$400,2,0))=TRUE,0,VLOOKUP(Журналисты!$B689,'10'!$B$2:$C$400,2,0))</f>
        <v>0</v>
      </c>
      <c r="D689" s="47">
        <f>IF(ISNA(VLOOKUP(Журналисты!$B689,'11'!$B$2:$C$400,2,0))=TRUE,0,VLOOKUP(Журналисты!$B689,'11'!$B$2:$C$400,2,0))</f>
        <v>0</v>
      </c>
      <c r="E689" s="47">
        <f>IF(ISNA(VLOOKUP(Журналисты!$B689,'12'!$B$2:$C$400,2,0))=TRUE,0,VLOOKUP(Журналисты!$B689,'12'!$B$2:$C$400,2,0))</f>
        <v>800000</v>
      </c>
      <c r="F689" s="47">
        <f>IF(ISNA(VLOOKUP(Журналисты!$B689,'13'!$B$2:$C$400,2,0))=TRUE,0,VLOOKUP(Журналисты!$B689,'13'!$B$2:$C$400,2,0))</f>
        <v>0</v>
      </c>
      <c r="G689" s="47">
        <f>IF(ISNA(VLOOKUP(Журналисты!$B689,'14'!$B$2:$C$400,2,0))=TRUE,0,VLOOKUP(Журналисты!$B689,'14'!$B$2:$C$400,2,0))</f>
        <v>0</v>
      </c>
      <c r="H689" s="47">
        <f>IF(ISNA(VLOOKUP(Журналисты!$B689,'15'!$B$2:$C$400,2,0))=TRUE,0,VLOOKUP(Журналисты!$B689,'15'!$B$2:$C$400,2,0))</f>
        <v>0</v>
      </c>
      <c r="I689" s="37">
        <f t="shared" si="42"/>
        <v>800000</v>
      </c>
      <c r="K689" s="39">
        <f t="shared" si="40"/>
        <v>1</v>
      </c>
      <c r="M689" s="38" t="str">
        <f t="shared" si="41"/>
        <v>playti</v>
      </c>
    </row>
    <row r="690" spans="1:13" ht="15">
      <c r="A690" s="46">
        <f>COUNTIFS(B$3:B$1130,B690)</f>
        <v>1</v>
      </c>
      <c r="B690" s="32" t="s">
        <v>559</v>
      </c>
      <c r="C690" s="47">
        <f>IF(ISNA(VLOOKUP(Журналисты!$B690,'10'!$B$2:$C$400,2,0))=TRUE,0,VLOOKUP(Журналисты!$B690,'10'!$B$2:$C$400,2,0))</f>
        <v>0</v>
      </c>
      <c r="D690" s="47">
        <f>IF(ISNA(VLOOKUP(Журналисты!$B690,'11'!$B$2:$C$400,2,0))=TRUE,0,VLOOKUP(Журналисты!$B690,'11'!$B$2:$C$400,2,0))</f>
        <v>0</v>
      </c>
      <c r="E690" s="47">
        <f>IF(ISNA(VLOOKUP(Журналисты!$B690,'12'!$B$2:$C$400,2,0))=TRUE,0,VLOOKUP(Журналисты!$B690,'12'!$B$2:$C$400,2,0))</f>
        <v>800000</v>
      </c>
      <c r="F690" s="47">
        <f>IF(ISNA(VLOOKUP(Журналисты!$B690,'13'!$B$2:$C$400,2,0))=TRUE,0,VLOOKUP(Журналисты!$B690,'13'!$B$2:$C$400,2,0))</f>
        <v>0</v>
      </c>
      <c r="G690" s="47">
        <f>IF(ISNA(VLOOKUP(Журналисты!$B690,'14'!$B$2:$C$400,2,0))=TRUE,0,VLOOKUP(Журналисты!$B690,'14'!$B$2:$C$400,2,0))</f>
        <v>0</v>
      </c>
      <c r="H690" s="47">
        <f>IF(ISNA(VLOOKUP(Журналисты!$B690,'15'!$B$2:$C$400,2,0))=TRUE,0,VLOOKUP(Журналисты!$B690,'15'!$B$2:$C$400,2,0))</f>
        <v>0</v>
      </c>
      <c r="I690" s="37">
        <f t="shared" si="42"/>
        <v>800000</v>
      </c>
      <c r="K690" s="39">
        <f t="shared" si="40"/>
        <v>1</v>
      </c>
      <c r="M690" s="38" t="str">
        <f t="shared" si="41"/>
        <v>Родя</v>
      </c>
    </row>
    <row r="691" spans="1:13" ht="15">
      <c r="A691" s="46">
        <f>COUNTIFS(B$3:B$1130,B691)</f>
        <v>1</v>
      </c>
      <c r="B691" s="32" t="s">
        <v>560</v>
      </c>
      <c r="C691" s="47">
        <f>IF(ISNA(VLOOKUP(Журналисты!$B691,'10'!$B$2:$C$400,2,0))=TRUE,0,VLOOKUP(Журналисты!$B691,'10'!$B$2:$C$400,2,0))</f>
        <v>0</v>
      </c>
      <c r="D691" s="47">
        <f>IF(ISNA(VLOOKUP(Журналисты!$B691,'11'!$B$2:$C$400,2,0))=TRUE,0,VLOOKUP(Журналисты!$B691,'11'!$B$2:$C$400,2,0))</f>
        <v>0</v>
      </c>
      <c r="E691" s="47">
        <f>IF(ISNA(VLOOKUP(Журналисты!$B691,'12'!$B$2:$C$400,2,0))=TRUE,0,VLOOKUP(Журналисты!$B691,'12'!$B$2:$C$400,2,0))</f>
        <v>700000</v>
      </c>
      <c r="F691" s="47">
        <f>IF(ISNA(VLOOKUP(Журналисты!$B691,'13'!$B$2:$C$400,2,0))=TRUE,0,VLOOKUP(Журналисты!$B691,'13'!$B$2:$C$400,2,0))</f>
        <v>0</v>
      </c>
      <c r="G691" s="47">
        <f>IF(ISNA(VLOOKUP(Журналисты!$B691,'14'!$B$2:$C$400,2,0))=TRUE,0,VLOOKUP(Журналисты!$B691,'14'!$B$2:$C$400,2,0))</f>
        <v>0</v>
      </c>
      <c r="H691" s="47">
        <f>IF(ISNA(VLOOKUP(Журналисты!$B691,'15'!$B$2:$C$400,2,0))=TRUE,0,VLOOKUP(Журналисты!$B691,'15'!$B$2:$C$400,2,0))</f>
        <v>0</v>
      </c>
      <c r="I691" s="37">
        <f t="shared" si="42"/>
        <v>700000</v>
      </c>
      <c r="K691" s="39">
        <f t="shared" si="40"/>
        <v>1</v>
      </c>
      <c r="M691" s="38" t="str">
        <f t="shared" si="41"/>
        <v>Gerix</v>
      </c>
    </row>
    <row r="692" spans="1:13" ht="15">
      <c r="A692" s="46">
        <f>COUNTIFS(B$3:B$1130,B692)</f>
        <v>1</v>
      </c>
      <c r="B692" s="32" t="s">
        <v>561</v>
      </c>
      <c r="C692" s="47">
        <f>IF(ISNA(VLOOKUP(Журналисты!$B692,'10'!$B$2:$C$400,2,0))=TRUE,0,VLOOKUP(Журналисты!$B692,'10'!$B$2:$C$400,2,0))</f>
        <v>0</v>
      </c>
      <c r="D692" s="47">
        <f>IF(ISNA(VLOOKUP(Журналисты!$B692,'11'!$B$2:$C$400,2,0))=TRUE,0,VLOOKUP(Журналисты!$B692,'11'!$B$2:$C$400,2,0))</f>
        <v>0</v>
      </c>
      <c r="E692" s="47">
        <f>IF(ISNA(VLOOKUP(Журналисты!$B692,'12'!$B$2:$C$400,2,0))=TRUE,0,VLOOKUP(Журналисты!$B692,'12'!$B$2:$C$400,2,0))</f>
        <v>700000</v>
      </c>
      <c r="F692" s="47">
        <f>IF(ISNA(VLOOKUP(Журналисты!$B692,'13'!$B$2:$C$400,2,0))=TRUE,0,VLOOKUP(Журналисты!$B692,'13'!$B$2:$C$400,2,0))</f>
        <v>0</v>
      </c>
      <c r="G692" s="47">
        <f>IF(ISNA(VLOOKUP(Журналисты!$B692,'14'!$B$2:$C$400,2,0))=TRUE,0,VLOOKUP(Журналисты!$B692,'14'!$B$2:$C$400,2,0))</f>
        <v>0</v>
      </c>
      <c r="H692" s="47">
        <f>IF(ISNA(VLOOKUP(Журналисты!$B692,'15'!$B$2:$C$400,2,0))=TRUE,0,VLOOKUP(Журналисты!$B692,'15'!$B$2:$C$400,2,0))</f>
        <v>0</v>
      </c>
      <c r="I692" s="37">
        <f t="shared" si="42"/>
        <v>700000</v>
      </c>
      <c r="K692" s="39">
        <f t="shared" si="40"/>
        <v>1</v>
      </c>
      <c r="M692" s="38" t="str">
        <f t="shared" si="41"/>
        <v>evgen4</v>
      </c>
    </row>
    <row r="693" spans="1:13" ht="15">
      <c r="A693" s="46">
        <f>COUNTIFS(B$3:B$1130,B693)</f>
        <v>1</v>
      </c>
      <c r="B693" s="32" t="s">
        <v>562</v>
      </c>
      <c r="C693" s="47">
        <f>IF(ISNA(VLOOKUP(Журналисты!$B693,'10'!$B$2:$C$400,2,0))=TRUE,0,VLOOKUP(Журналисты!$B693,'10'!$B$2:$C$400,2,0))</f>
        <v>0</v>
      </c>
      <c r="D693" s="47">
        <f>IF(ISNA(VLOOKUP(Журналисты!$B693,'11'!$B$2:$C$400,2,0))=TRUE,0,VLOOKUP(Журналисты!$B693,'11'!$B$2:$C$400,2,0))</f>
        <v>0</v>
      </c>
      <c r="E693" s="47">
        <f>IF(ISNA(VLOOKUP(Журналисты!$B693,'12'!$B$2:$C$400,2,0))=TRUE,0,VLOOKUP(Журналисты!$B693,'12'!$B$2:$C$400,2,0))</f>
        <v>550000</v>
      </c>
      <c r="F693" s="47">
        <f>IF(ISNA(VLOOKUP(Журналисты!$B693,'13'!$B$2:$C$400,2,0))=TRUE,0,VLOOKUP(Журналисты!$B693,'13'!$B$2:$C$400,2,0))</f>
        <v>0</v>
      </c>
      <c r="G693" s="47">
        <f>IF(ISNA(VLOOKUP(Журналисты!$B693,'14'!$B$2:$C$400,2,0))=TRUE,0,VLOOKUP(Журналисты!$B693,'14'!$B$2:$C$400,2,0))</f>
        <v>0</v>
      </c>
      <c r="H693" s="47">
        <f>IF(ISNA(VLOOKUP(Журналисты!$B693,'15'!$B$2:$C$400,2,0))=TRUE,0,VLOOKUP(Журналисты!$B693,'15'!$B$2:$C$400,2,0))</f>
        <v>0</v>
      </c>
      <c r="I693" s="37">
        <f t="shared" si="42"/>
        <v>550000</v>
      </c>
      <c r="K693" s="39">
        <f t="shared" si="40"/>
        <v>1</v>
      </c>
      <c r="M693" s="38" t="str">
        <f t="shared" si="41"/>
        <v>ZavhoZ</v>
      </c>
    </row>
    <row r="694" spans="1:13" ht="15">
      <c r="A694" s="46">
        <f>COUNTIFS(B$3:B$1130,B694)</f>
        <v>1</v>
      </c>
      <c r="B694" s="32" t="s">
        <v>563</v>
      </c>
      <c r="C694" s="47">
        <f>IF(ISNA(VLOOKUP(Журналисты!$B694,'10'!$B$2:$C$400,2,0))=TRUE,0,VLOOKUP(Журналисты!$B694,'10'!$B$2:$C$400,2,0))</f>
        <v>0</v>
      </c>
      <c r="D694" s="47">
        <f>IF(ISNA(VLOOKUP(Журналисты!$B694,'11'!$B$2:$C$400,2,0))=TRUE,0,VLOOKUP(Журналисты!$B694,'11'!$B$2:$C$400,2,0))</f>
        <v>0</v>
      </c>
      <c r="E694" s="47">
        <f>IF(ISNA(VLOOKUP(Журналисты!$B694,'12'!$B$2:$C$400,2,0))=TRUE,0,VLOOKUP(Журналисты!$B694,'12'!$B$2:$C$400,2,0))</f>
        <v>500000</v>
      </c>
      <c r="F694" s="47">
        <f>IF(ISNA(VLOOKUP(Журналисты!$B694,'13'!$B$2:$C$400,2,0))=TRUE,0,VLOOKUP(Журналисты!$B694,'13'!$B$2:$C$400,2,0))</f>
        <v>0</v>
      </c>
      <c r="G694" s="47">
        <f>IF(ISNA(VLOOKUP(Журналисты!$B694,'14'!$B$2:$C$400,2,0))=TRUE,0,VLOOKUP(Журналисты!$B694,'14'!$B$2:$C$400,2,0))</f>
        <v>0</v>
      </c>
      <c r="H694" s="47">
        <f>IF(ISNA(VLOOKUP(Журналисты!$B694,'15'!$B$2:$C$400,2,0))=TRUE,0,VLOOKUP(Журналисты!$B694,'15'!$B$2:$C$400,2,0))</f>
        <v>0</v>
      </c>
      <c r="I694" s="37">
        <f t="shared" si="42"/>
        <v>500000</v>
      </c>
      <c r="K694" s="39">
        <f t="shared" si="40"/>
        <v>1</v>
      </c>
      <c r="M694" s="38" t="str">
        <f t="shared" si="41"/>
        <v>BizZy</v>
      </c>
    </row>
    <row r="695" spans="1:13" ht="15">
      <c r="A695" s="46">
        <f>COUNTIFS(B$3:B$1130,B695)</f>
        <v>1</v>
      </c>
      <c r="B695" s="32" t="s">
        <v>564</v>
      </c>
      <c r="C695" s="47">
        <f>IF(ISNA(VLOOKUP(Журналисты!$B695,'10'!$B$2:$C$400,2,0))=TRUE,0,VLOOKUP(Журналисты!$B695,'10'!$B$2:$C$400,2,0))</f>
        <v>0</v>
      </c>
      <c r="D695" s="47">
        <f>IF(ISNA(VLOOKUP(Журналисты!$B695,'11'!$B$2:$C$400,2,0))=TRUE,0,VLOOKUP(Журналисты!$B695,'11'!$B$2:$C$400,2,0))</f>
        <v>0</v>
      </c>
      <c r="E695" s="47">
        <f>IF(ISNA(VLOOKUP(Журналисты!$B695,'12'!$B$2:$C$400,2,0))=TRUE,0,VLOOKUP(Журналисты!$B695,'12'!$B$2:$C$400,2,0))</f>
        <v>500000</v>
      </c>
      <c r="F695" s="47">
        <f>IF(ISNA(VLOOKUP(Журналисты!$B695,'13'!$B$2:$C$400,2,0))=TRUE,0,VLOOKUP(Журналисты!$B695,'13'!$B$2:$C$400,2,0))</f>
        <v>0</v>
      </c>
      <c r="G695" s="47">
        <f>IF(ISNA(VLOOKUP(Журналисты!$B695,'14'!$B$2:$C$400,2,0))=TRUE,0,VLOOKUP(Журналисты!$B695,'14'!$B$2:$C$400,2,0))</f>
        <v>0</v>
      </c>
      <c r="H695" s="47">
        <f>IF(ISNA(VLOOKUP(Журналисты!$B695,'15'!$B$2:$C$400,2,0))=TRUE,0,VLOOKUP(Журналисты!$B695,'15'!$B$2:$C$400,2,0))</f>
        <v>0</v>
      </c>
      <c r="I695" s="37">
        <f t="shared" si="42"/>
        <v>500000</v>
      </c>
      <c r="K695" s="39">
        <f t="shared" si="40"/>
        <v>1</v>
      </c>
      <c r="M695" s="38" t="str">
        <f t="shared" si="41"/>
        <v>xSanekx</v>
      </c>
    </row>
    <row r="696" spans="1:13" ht="15">
      <c r="A696" s="46">
        <f>COUNTIFS(B$3:B$1130,B696)</f>
        <v>1</v>
      </c>
      <c r="B696" s="32" t="s">
        <v>96</v>
      </c>
      <c r="C696" s="47">
        <f>IF(ISNA(VLOOKUP(Журналисты!$B696,'10'!$B$2:$C$400,2,0))=TRUE,0,VLOOKUP(Журналисты!$B696,'10'!$B$2:$C$400,2,0))</f>
        <v>22000000</v>
      </c>
      <c r="D696" s="47">
        <f>IF(ISNA(VLOOKUP(Журналисты!$B696,'11'!$B$2:$C$400,2,0))=TRUE,0,VLOOKUP(Журналисты!$B696,'11'!$B$2:$C$400,2,0))</f>
        <v>22000000</v>
      </c>
      <c r="E696" s="47">
        <f>IF(ISNA(VLOOKUP(Журналисты!$B696,'12'!$B$2:$C$400,2,0))=TRUE,0,VLOOKUP(Журналисты!$B696,'12'!$B$2:$C$400,2,0))</f>
        <v>400000</v>
      </c>
      <c r="F696" s="47">
        <f>IF(ISNA(VLOOKUP(Журналисты!$B696,'13'!$B$2:$C$400,2,0))=TRUE,0,VLOOKUP(Журналисты!$B696,'13'!$B$2:$C$400,2,0))</f>
        <v>0</v>
      </c>
      <c r="G696" s="47">
        <f>IF(ISNA(VLOOKUP(Журналисты!$B696,'14'!$B$2:$C$400,2,0))=TRUE,0,VLOOKUP(Журналисты!$B696,'14'!$B$2:$C$400,2,0))</f>
        <v>0</v>
      </c>
      <c r="H696" s="47">
        <f>IF(ISNA(VLOOKUP(Журналисты!$B696,'15'!$B$2:$C$400,2,0))=TRUE,0,VLOOKUP(Журналисты!$B696,'15'!$B$2:$C$400,2,0))</f>
        <v>0</v>
      </c>
      <c r="I696" s="37">
        <f t="shared" si="42"/>
        <v>44400000</v>
      </c>
      <c r="K696" s="39">
        <f t="shared" si="40"/>
        <v>3</v>
      </c>
      <c r="M696" s="38" t="str">
        <f t="shared" si="41"/>
        <v>pn97</v>
      </c>
    </row>
    <row r="697" spans="1:13" ht="15">
      <c r="A697" s="46">
        <f>COUNTIFS(B$3:B$1130,B697)</f>
        <v>1</v>
      </c>
      <c r="B697" s="32" t="s">
        <v>565</v>
      </c>
      <c r="C697" s="47">
        <f>IF(ISNA(VLOOKUP(Журналисты!$B697,'10'!$B$2:$C$400,2,0))=TRUE,0,VLOOKUP(Журналисты!$B697,'10'!$B$2:$C$400,2,0))</f>
        <v>0</v>
      </c>
      <c r="D697" s="47">
        <f>IF(ISNA(VLOOKUP(Журналисты!$B697,'11'!$B$2:$C$400,2,0))=TRUE,0,VLOOKUP(Журналисты!$B697,'11'!$B$2:$C$400,2,0))</f>
        <v>0</v>
      </c>
      <c r="E697" s="47">
        <f>IF(ISNA(VLOOKUP(Журналисты!$B697,'12'!$B$2:$C$400,2,0))=TRUE,0,VLOOKUP(Журналисты!$B697,'12'!$B$2:$C$400,2,0))</f>
        <v>400000</v>
      </c>
      <c r="F697" s="47">
        <f>IF(ISNA(VLOOKUP(Журналисты!$B697,'13'!$B$2:$C$400,2,0))=TRUE,0,VLOOKUP(Журналисты!$B697,'13'!$B$2:$C$400,2,0))</f>
        <v>0</v>
      </c>
      <c r="G697" s="47">
        <f>IF(ISNA(VLOOKUP(Журналисты!$B697,'14'!$B$2:$C$400,2,0))=TRUE,0,VLOOKUP(Журналисты!$B697,'14'!$B$2:$C$400,2,0))</f>
        <v>0</v>
      </c>
      <c r="H697" s="47">
        <f>IF(ISNA(VLOOKUP(Журналисты!$B697,'15'!$B$2:$C$400,2,0))=TRUE,0,VLOOKUP(Журналисты!$B697,'15'!$B$2:$C$400,2,0))</f>
        <v>0</v>
      </c>
      <c r="I697" s="37">
        <f t="shared" si="42"/>
        <v>400000</v>
      </c>
      <c r="K697" s="39">
        <f t="shared" si="40"/>
        <v>1</v>
      </c>
      <c r="M697" s="38" t="str">
        <f t="shared" si="41"/>
        <v>jam2k</v>
      </c>
    </row>
    <row r="698" spans="1:13" ht="15">
      <c r="A698" s="46">
        <f>COUNTIFS(B$3:B$1130,B698)</f>
        <v>1</v>
      </c>
      <c r="B698" s="32" t="s">
        <v>46</v>
      </c>
      <c r="C698" s="47">
        <f>IF(ISNA(VLOOKUP(Журналисты!$B698,'10'!$B$2:$C$400,2,0))=TRUE,0,VLOOKUP(Журналисты!$B698,'10'!$B$2:$C$400,2,0))</f>
        <v>42700000</v>
      </c>
      <c r="D698" s="47">
        <f>IF(ISNA(VLOOKUP(Журналисты!$B698,'11'!$B$2:$C$400,2,0))=TRUE,0,VLOOKUP(Журналисты!$B698,'11'!$B$2:$C$400,2,0))</f>
        <v>43000000</v>
      </c>
      <c r="E698" s="47">
        <f>IF(ISNA(VLOOKUP(Журналисты!$B698,'12'!$B$2:$C$400,2,0))=TRUE,0,VLOOKUP(Журналисты!$B698,'12'!$B$2:$C$400,2,0))</f>
        <v>250000</v>
      </c>
      <c r="F698" s="47">
        <f>IF(ISNA(VLOOKUP(Журналисты!$B698,'13'!$B$2:$C$400,2,0))=TRUE,0,VLOOKUP(Журналисты!$B698,'13'!$B$2:$C$400,2,0))</f>
        <v>0</v>
      </c>
      <c r="G698" s="47">
        <f>IF(ISNA(VLOOKUP(Журналисты!$B698,'14'!$B$2:$C$400,2,0))=TRUE,0,VLOOKUP(Журналисты!$B698,'14'!$B$2:$C$400,2,0))</f>
        <v>0</v>
      </c>
      <c r="H698" s="47">
        <f>IF(ISNA(VLOOKUP(Журналисты!$B698,'15'!$B$2:$C$400,2,0))=TRUE,0,VLOOKUP(Журналисты!$B698,'15'!$B$2:$C$400,2,0))</f>
        <v>0</v>
      </c>
      <c r="I698" s="37">
        <f t="shared" si="42"/>
        <v>85950000</v>
      </c>
      <c r="K698" s="39">
        <f t="shared" si="40"/>
        <v>3</v>
      </c>
      <c r="M698" s="38" t="str">
        <f t="shared" si="41"/>
        <v>Maximilian89</v>
      </c>
    </row>
    <row r="699" spans="1:13" ht="15">
      <c r="A699" s="46">
        <f>COUNTIFS(B$3:B$1130,B699)</f>
        <v>1</v>
      </c>
      <c r="B699" s="48" t="s">
        <v>35</v>
      </c>
      <c r="C699" s="47">
        <f>IF(ISNA(VLOOKUP(Журналисты!$B699,'10'!$B$2:$C$400,2,0))=TRUE,0,VLOOKUP(Журналисты!$B699,'10'!$B$2:$C$400,2,0))</f>
        <v>46900000</v>
      </c>
      <c r="D699" s="47">
        <f>IF(ISNA(VLOOKUP(Журналисты!$B699,'11'!$B$2:$C$400,2,0))=TRUE,0,VLOOKUP(Журналисты!$B699,'11'!$B$2:$C$400,2,0))</f>
        <v>50000000</v>
      </c>
      <c r="E699" s="47">
        <f>IF(ISNA(VLOOKUP(Журналисты!$B699,'12'!$B$2:$C$400,2,0))=TRUE,0,VLOOKUP(Журналисты!$B699,'12'!$B$2:$C$400,2,0))</f>
        <v>0</v>
      </c>
      <c r="F699" s="47">
        <f>IF(ISNA(VLOOKUP(Журналисты!$B699,'13'!$B$2:$C$400,2,0))=TRUE,0,VLOOKUP(Журналисты!$B699,'13'!$B$2:$C$400,2,0))</f>
        <v>0</v>
      </c>
      <c r="G699" s="47">
        <f>IF(ISNA(VLOOKUP(Журналисты!$B699,'14'!$B$2:$C$400,2,0))=TRUE,0,VLOOKUP(Журналисты!$B699,'14'!$B$2:$C$400,2,0))</f>
        <v>0</v>
      </c>
      <c r="H699" s="47">
        <f>IF(ISNA(VLOOKUP(Журналисты!$B699,'15'!$B$2:$C$400,2,0))=TRUE,0,VLOOKUP(Журналисты!$B699,'15'!$B$2:$C$400,2,0))</f>
        <v>0</v>
      </c>
      <c r="I699" s="37">
        <f t="shared" si="42"/>
        <v>96900000</v>
      </c>
      <c r="K699" s="39">
        <f t="shared" si="40"/>
        <v>2</v>
      </c>
      <c r="M699" s="38" t="str">
        <f t="shared" si="41"/>
        <v>boomber</v>
      </c>
    </row>
    <row r="700" spans="1:13" ht="15">
      <c r="A700" s="46">
        <f>COUNTIFS(B$3:B$1130,B700)</f>
        <v>1</v>
      </c>
      <c r="B700" s="48" t="s">
        <v>38</v>
      </c>
      <c r="C700" s="47">
        <f>IF(ISNA(VLOOKUP(Журналисты!$B700,'10'!$B$2:$C$400,2,0))=TRUE,0,VLOOKUP(Журналисты!$B700,'10'!$B$2:$C$400,2,0))</f>
        <v>46600000</v>
      </c>
      <c r="D700" s="47">
        <f>IF(ISNA(VLOOKUP(Журналисты!$B700,'11'!$B$2:$C$400,2,0))=TRUE,0,VLOOKUP(Журналисты!$B700,'11'!$B$2:$C$400,2,0))</f>
        <v>50000000</v>
      </c>
      <c r="E700" s="47">
        <f>IF(ISNA(VLOOKUP(Журналисты!$B700,'12'!$B$2:$C$400,2,0))=TRUE,0,VLOOKUP(Журналисты!$B700,'12'!$B$2:$C$400,2,0))</f>
        <v>0</v>
      </c>
      <c r="F700" s="47">
        <f>IF(ISNA(VLOOKUP(Журналисты!$B700,'13'!$B$2:$C$400,2,0))=TRUE,0,VLOOKUP(Журналисты!$B700,'13'!$B$2:$C$400,2,0))</f>
        <v>0</v>
      </c>
      <c r="G700" s="47">
        <f>IF(ISNA(VLOOKUP(Журналисты!$B700,'14'!$B$2:$C$400,2,0))=TRUE,0,VLOOKUP(Журналисты!$B700,'14'!$B$2:$C$400,2,0))</f>
        <v>0</v>
      </c>
      <c r="H700" s="47">
        <f>IF(ISNA(VLOOKUP(Журналисты!$B700,'15'!$B$2:$C$400,2,0))=TRUE,0,VLOOKUP(Журналисты!$B700,'15'!$B$2:$C$400,2,0))</f>
        <v>0</v>
      </c>
      <c r="I700" s="37">
        <f t="shared" si="42"/>
        <v>96600000</v>
      </c>
      <c r="K700" s="39">
        <f t="shared" si="40"/>
        <v>2</v>
      </c>
      <c r="M700" s="38" t="str">
        <f t="shared" si="41"/>
        <v>Elsergey</v>
      </c>
    </row>
    <row r="701" spans="1:13" ht="15">
      <c r="A701" s="46">
        <f>COUNTIFS(B$3:B$1130,B701)</f>
        <v>1</v>
      </c>
      <c r="B701" s="48" t="s">
        <v>41</v>
      </c>
      <c r="C701" s="47">
        <f>IF(ISNA(VLOOKUP(Журналисты!$B701,'10'!$B$2:$C$400,2,0))=TRUE,0,VLOOKUP(Журналисты!$B701,'10'!$B$2:$C$400,2,0))</f>
        <v>45400000</v>
      </c>
      <c r="D701" s="47">
        <f>IF(ISNA(VLOOKUP(Журналисты!$B701,'11'!$B$2:$C$400,2,0))=TRUE,0,VLOOKUP(Журналисты!$B701,'11'!$B$2:$C$400,2,0))</f>
        <v>50000000</v>
      </c>
      <c r="E701" s="47">
        <f>IF(ISNA(VLOOKUP(Журналисты!$B701,'12'!$B$2:$C$400,2,0))=TRUE,0,VLOOKUP(Журналисты!$B701,'12'!$B$2:$C$400,2,0))</f>
        <v>0</v>
      </c>
      <c r="F701" s="47">
        <f>IF(ISNA(VLOOKUP(Журналисты!$B701,'13'!$B$2:$C$400,2,0))=TRUE,0,VLOOKUP(Журналисты!$B701,'13'!$B$2:$C$400,2,0))</f>
        <v>0</v>
      </c>
      <c r="G701" s="47">
        <f>IF(ISNA(VLOOKUP(Журналисты!$B701,'14'!$B$2:$C$400,2,0))=TRUE,0,VLOOKUP(Журналисты!$B701,'14'!$B$2:$C$400,2,0))</f>
        <v>0</v>
      </c>
      <c r="H701" s="47">
        <f>IF(ISNA(VLOOKUP(Журналисты!$B701,'15'!$B$2:$C$400,2,0))=TRUE,0,VLOOKUP(Журналисты!$B701,'15'!$B$2:$C$400,2,0))</f>
        <v>0</v>
      </c>
      <c r="I701" s="37">
        <f t="shared" si="42"/>
        <v>95400000</v>
      </c>
      <c r="K701" s="39">
        <f t="shared" si="40"/>
        <v>2</v>
      </c>
      <c r="M701" s="38" t="str">
        <f t="shared" si="41"/>
        <v>dman</v>
      </c>
    </row>
    <row r="702" spans="1:13" ht="15">
      <c r="A702" s="46">
        <f>COUNTIFS(B$3:B$1130,B702)</f>
        <v>1</v>
      </c>
      <c r="B702" s="48" t="s">
        <v>21</v>
      </c>
      <c r="C702" s="47">
        <f>IF(ISNA(VLOOKUP(Журналисты!$B702,'10'!$B$2:$C$400,2,0))=TRUE,0,VLOOKUP(Журналисты!$B702,'10'!$B$2:$C$400,2,0))</f>
        <v>50000000</v>
      </c>
      <c r="D702" s="47">
        <f>IF(ISNA(VLOOKUP(Журналисты!$B702,'11'!$B$2:$C$400,2,0))=TRUE,0,VLOOKUP(Журналисты!$B702,'11'!$B$2:$C$400,2,0))</f>
        <v>50000000</v>
      </c>
      <c r="E702" s="47">
        <f>IF(ISNA(VLOOKUP(Журналисты!$B702,'12'!$B$2:$C$400,2,0))=TRUE,0,VLOOKUP(Журналисты!$B702,'12'!$B$2:$C$400,2,0))</f>
        <v>0</v>
      </c>
      <c r="F702" s="47">
        <f>IF(ISNA(VLOOKUP(Журналисты!$B702,'13'!$B$2:$C$400,2,0))=TRUE,0,VLOOKUP(Журналисты!$B702,'13'!$B$2:$C$400,2,0))</f>
        <v>0</v>
      </c>
      <c r="G702" s="47">
        <f>IF(ISNA(VLOOKUP(Журналисты!$B702,'14'!$B$2:$C$400,2,0))=TRUE,0,VLOOKUP(Журналисты!$B702,'14'!$B$2:$C$400,2,0))</f>
        <v>0</v>
      </c>
      <c r="H702" s="47">
        <f>IF(ISNA(VLOOKUP(Журналисты!$B702,'15'!$B$2:$C$400,2,0))=TRUE,0,VLOOKUP(Журналисты!$B702,'15'!$B$2:$C$400,2,0))</f>
        <v>0</v>
      </c>
      <c r="I702" s="37">
        <f t="shared" si="42"/>
        <v>100000000</v>
      </c>
      <c r="K702" s="39">
        <f t="shared" si="40"/>
        <v>2</v>
      </c>
      <c r="M702" s="38" t="str">
        <f t="shared" si="41"/>
        <v>Gayaz</v>
      </c>
    </row>
    <row r="703" spans="1:13" ht="15">
      <c r="A703" s="46">
        <f>COUNTIFS(B$3:B$1130,B703)</f>
        <v>1</v>
      </c>
      <c r="B703" s="48" t="s">
        <v>34</v>
      </c>
      <c r="C703" s="47">
        <f>IF(ISNA(VLOOKUP(Журналисты!$B703,'10'!$B$2:$C$400,2,0))=TRUE,0,VLOOKUP(Журналисты!$B703,'10'!$B$2:$C$400,2,0))</f>
        <v>47200000</v>
      </c>
      <c r="D703" s="47">
        <f>IF(ISNA(VLOOKUP(Журналисты!$B703,'11'!$B$2:$C$400,2,0))=TRUE,0,VLOOKUP(Журналисты!$B703,'11'!$B$2:$C$400,2,0))</f>
        <v>50000000</v>
      </c>
      <c r="E703" s="47">
        <f>IF(ISNA(VLOOKUP(Журналисты!$B703,'12'!$B$2:$C$400,2,0))=TRUE,0,VLOOKUP(Журналисты!$B703,'12'!$B$2:$C$400,2,0))</f>
        <v>0</v>
      </c>
      <c r="F703" s="47">
        <f>IF(ISNA(VLOOKUP(Журналисты!$B703,'13'!$B$2:$C$400,2,0))=TRUE,0,VLOOKUP(Журналисты!$B703,'13'!$B$2:$C$400,2,0))</f>
        <v>0</v>
      </c>
      <c r="G703" s="47">
        <f>IF(ISNA(VLOOKUP(Журналисты!$B703,'14'!$B$2:$C$400,2,0))=TRUE,0,VLOOKUP(Журналисты!$B703,'14'!$B$2:$C$400,2,0))</f>
        <v>0</v>
      </c>
      <c r="H703" s="47">
        <f>IF(ISNA(VLOOKUP(Журналисты!$B703,'15'!$B$2:$C$400,2,0))=TRUE,0,VLOOKUP(Журналисты!$B703,'15'!$B$2:$C$400,2,0))</f>
        <v>0</v>
      </c>
      <c r="I703" s="37">
        <f t="shared" si="42"/>
        <v>97200000</v>
      </c>
      <c r="K703" s="39">
        <f t="shared" si="40"/>
        <v>2</v>
      </c>
      <c r="M703" s="38" t="str">
        <f t="shared" si="41"/>
        <v xml:space="preserve">Seregin19811 </v>
      </c>
    </row>
    <row r="704" spans="1:13" ht="15">
      <c r="A704" s="46">
        <f>COUNTIFS(B$3:B$1130,B704)</f>
        <v>1</v>
      </c>
      <c r="B704" s="48" t="s">
        <v>19</v>
      </c>
      <c r="C704" s="47">
        <f>IF(ISNA(VLOOKUP(Журналисты!$B704,'10'!$B$2:$C$400,2,0))=TRUE,0,VLOOKUP(Журналисты!$B704,'10'!$B$2:$C$400,2,0))</f>
        <v>50000000</v>
      </c>
      <c r="D704" s="47">
        <f>IF(ISNA(VLOOKUP(Журналисты!$B704,'11'!$B$2:$C$400,2,0))=TRUE,0,VLOOKUP(Журналисты!$B704,'11'!$B$2:$C$400,2,0))</f>
        <v>50000000</v>
      </c>
      <c r="E704" s="47">
        <f>IF(ISNA(VLOOKUP(Журналисты!$B704,'12'!$B$2:$C$400,2,0))=TRUE,0,VLOOKUP(Журналисты!$B704,'12'!$B$2:$C$400,2,0))</f>
        <v>0</v>
      </c>
      <c r="F704" s="47">
        <f>IF(ISNA(VLOOKUP(Журналисты!$B704,'13'!$B$2:$C$400,2,0))=TRUE,0,VLOOKUP(Журналисты!$B704,'13'!$B$2:$C$400,2,0))</f>
        <v>0</v>
      </c>
      <c r="G704" s="47">
        <f>IF(ISNA(VLOOKUP(Журналисты!$B704,'14'!$B$2:$C$400,2,0))=TRUE,0,VLOOKUP(Журналисты!$B704,'14'!$B$2:$C$400,2,0))</f>
        <v>0</v>
      </c>
      <c r="H704" s="47">
        <f>IF(ISNA(VLOOKUP(Журналисты!$B704,'15'!$B$2:$C$400,2,0))=TRUE,0,VLOOKUP(Журналисты!$B704,'15'!$B$2:$C$400,2,0))</f>
        <v>0</v>
      </c>
      <c r="I704" s="37">
        <f t="shared" si="42"/>
        <v>100000000</v>
      </c>
      <c r="K704" s="39">
        <f t="shared" si="40"/>
        <v>2</v>
      </c>
      <c r="M704" s="38" t="str">
        <f t="shared" si="41"/>
        <v>a_ce</v>
      </c>
    </row>
    <row r="705" spans="1:13" ht="15">
      <c r="A705" s="46">
        <f>COUNTIFS(B$3:B$1130,B705)</f>
        <v>1</v>
      </c>
      <c r="B705" s="48" t="s">
        <v>8</v>
      </c>
      <c r="C705" s="47">
        <f>IF(ISNA(VLOOKUP(Журналисты!$B705,'10'!$B$2:$C$400,2,0))=TRUE,0,VLOOKUP(Журналисты!$B705,'10'!$B$2:$C$400,2,0))</f>
        <v>50000000</v>
      </c>
      <c r="D705" s="47">
        <f>IF(ISNA(VLOOKUP(Журналисты!$B705,'11'!$B$2:$C$400,2,0))=TRUE,0,VLOOKUP(Журналисты!$B705,'11'!$B$2:$C$400,2,0))</f>
        <v>50000000</v>
      </c>
      <c r="E705" s="47">
        <f>IF(ISNA(VLOOKUP(Журналисты!$B705,'12'!$B$2:$C$400,2,0))=TRUE,0,VLOOKUP(Журналисты!$B705,'12'!$B$2:$C$400,2,0))</f>
        <v>0</v>
      </c>
      <c r="F705" s="47">
        <f>IF(ISNA(VLOOKUP(Журналисты!$B705,'13'!$B$2:$C$400,2,0))=TRUE,0,VLOOKUP(Журналисты!$B705,'13'!$B$2:$C$400,2,0))</f>
        <v>0</v>
      </c>
      <c r="G705" s="47">
        <f>IF(ISNA(VLOOKUP(Журналисты!$B705,'14'!$B$2:$C$400,2,0))=TRUE,0,VLOOKUP(Журналисты!$B705,'14'!$B$2:$C$400,2,0))</f>
        <v>0</v>
      </c>
      <c r="H705" s="47">
        <f>IF(ISNA(VLOOKUP(Журналисты!$B705,'15'!$B$2:$C$400,2,0))=TRUE,0,VLOOKUP(Журналисты!$B705,'15'!$B$2:$C$400,2,0))</f>
        <v>0</v>
      </c>
      <c r="I705" s="37">
        <f t="shared" si="42"/>
        <v>100000000</v>
      </c>
      <c r="K705" s="39">
        <f t="shared" si="40"/>
        <v>2</v>
      </c>
      <c r="M705" s="38" t="str">
        <f t="shared" si="41"/>
        <v>muhomiminoff</v>
      </c>
    </row>
    <row r="706" spans="1:13" ht="15">
      <c r="A706" s="46">
        <f>COUNTIFS(B$3:B$1130,B706)</f>
        <v>1</v>
      </c>
      <c r="B706" s="48" t="s">
        <v>13</v>
      </c>
      <c r="C706" s="47">
        <f>IF(ISNA(VLOOKUP(Журналисты!$B706,'10'!$B$2:$C$400,2,0))=TRUE,0,VLOOKUP(Журналисты!$B706,'10'!$B$2:$C$400,2,0))</f>
        <v>50000000</v>
      </c>
      <c r="D706" s="47">
        <f>IF(ISNA(VLOOKUP(Журналисты!$B706,'11'!$B$2:$C$400,2,0))=TRUE,0,VLOOKUP(Журналисты!$B706,'11'!$B$2:$C$400,2,0))</f>
        <v>50000000</v>
      </c>
      <c r="E706" s="47">
        <f>IF(ISNA(VLOOKUP(Журналисты!$B706,'12'!$B$2:$C$400,2,0))=TRUE,0,VLOOKUP(Журналисты!$B706,'12'!$B$2:$C$400,2,0))</f>
        <v>0</v>
      </c>
      <c r="F706" s="47">
        <f>IF(ISNA(VLOOKUP(Журналисты!$B706,'13'!$B$2:$C$400,2,0))=TRUE,0,VLOOKUP(Журналисты!$B706,'13'!$B$2:$C$400,2,0))</f>
        <v>0</v>
      </c>
      <c r="G706" s="47">
        <f>IF(ISNA(VLOOKUP(Журналисты!$B706,'14'!$B$2:$C$400,2,0))=TRUE,0,VLOOKUP(Журналисты!$B706,'14'!$B$2:$C$400,2,0))</f>
        <v>0</v>
      </c>
      <c r="H706" s="47">
        <f>IF(ISNA(VLOOKUP(Журналисты!$B706,'15'!$B$2:$C$400,2,0))=TRUE,0,VLOOKUP(Журналисты!$B706,'15'!$B$2:$C$400,2,0))</f>
        <v>0</v>
      </c>
      <c r="I706" s="37">
        <f t="shared" si="42"/>
        <v>100000000</v>
      </c>
      <c r="K706" s="39">
        <f t="shared" si="40"/>
        <v>2</v>
      </c>
      <c r="M706" s="38" t="str">
        <f t="shared" si="41"/>
        <v>V@r@n</v>
      </c>
    </row>
    <row r="707" spans="1:13" ht="15">
      <c r="A707" s="46">
        <f>COUNTIFS(B$3:B$1130,B707)</f>
        <v>1</v>
      </c>
      <c r="B707" s="48" t="s">
        <v>18</v>
      </c>
      <c r="C707" s="47">
        <f>IF(ISNA(VLOOKUP(Журналисты!$B707,'10'!$B$2:$C$400,2,0))=TRUE,0,VLOOKUP(Журналисты!$B707,'10'!$B$2:$C$400,2,0))</f>
        <v>50000000</v>
      </c>
      <c r="D707" s="47">
        <f>IF(ISNA(VLOOKUP(Журналисты!$B707,'11'!$B$2:$C$400,2,0))=TRUE,0,VLOOKUP(Журналисты!$B707,'11'!$B$2:$C$400,2,0))</f>
        <v>50000000</v>
      </c>
      <c r="E707" s="47">
        <f>IF(ISNA(VLOOKUP(Журналисты!$B707,'12'!$B$2:$C$400,2,0))=TRUE,0,VLOOKUP(Журналисты!$B707,'12'!$B$2:$C$400,2,0))</f>
        <v>0</v>
      </c>
      <c r="F707" s="47">
        <f>IF(ISNA(VLOOKUP(Журналисты!$B707,'13'!$B$2:$C$400,2,0))=TRUE,0,VLOOKUP(Журналисты!$B707,'13'!$B$2:$C$400,2,0))</f>
        <v>0</v>
      </c>
      <c r="G707" s="47">
        <f>IF(ISNA(VLOOKUP(Журналисты!$B707,'14'!$B$2:$C$400,2,0))=TRUE,0,VLOOKUP(Журналисты!$B707,'14'!$B$2:$C$400,2,0))</f>
        <v>0</v>
      </c>
      <c r="H707" s="47">
        <f>IF(ISNA(VLOOKUP(Журналисты!$B707,'15'!$B$2:$C$400,2,0))=TRUE,0,VLOOKUP(Журналисты!$B707,'15'!$B$2:$C$400,2,0))</f>
        <v>0</v>
      </c>
      <c r="I707" s="37">
        <f t="shared" si="42"/>
        <v>100000000</v>
      </c>
      <c r="K707" s="39">
        <f aca="true" t="shared" si="43" ref="K707:K770">COUNTIFS(C707:H707,"&gt;0")</f>
        <v>2</v>
      </c>
      <c r="M707" s="38" t="str">
        <f aca="true" t="shared" si="44" ref="M707:M770">B707</f>
        <v>BloodyGhost</v>
      </c>
    </row>
    <row r="708" spans="1:13" ht="15">
      <c r="A708" s="46">
        <f>COUNTIFS(B$3:B$1130,B708)</f>
        <v>1</v>
      </c>
      <c r="B708" s="48" t="s">
        <v>23</v>
      </c>
      <c r="C708" s="47">
        <f>IF(ISNA(VLOOKUP(Журналисты!$B708,'10'!$B$2:$C$400,2,0))=TRUE,0,VLOOKUP(Журналисты!$B708,'10'!$B$2:$C$400,2,0))</f>
        <v>49600000</v>
      </c>
      <c r="D708" s="47">
        <f>IF(ISNA(VLOOKUP(Журналисты!$B708,'11'!$B$2:$C$400,2,0))=TRUE,0,VLOOKUP(Журналисты!$B708,'11'!$B$2:$C$400,2,0))</f>
        <v>49600000</v>
      </c>
      <c r="E708" s="47">
        <f>IF(ISNA(VLOOKUP(Журналисты!$B708,'12'!$B$2:$C$400,2,0))=TRUE,0,VLOOKUP(Журналисты!$B708,'12'!$B$2:$C$400,2,0))</f>
        <v>0</v>
      </c>
      <c r="F708" s="47">
        <f>IF(ISNA(VLOOKUP(Журналисты!$B708,'13'!$B$2:$C$400,2,0))=TRUE,0,VLOOKUP(Журналисты!$B708,'13'!$B$2:$C$400,2,0))</f>
        <v>0</v>
      </c>
      <c r="G708" s="47">
        <f>IF(ISNA(VLOOKUP(Журналисты!$B708,'14'!$B$2:$C$400,2,0))=TRUE,0,VLOOKUP(Журналисты!$B708,'14'!$B$2:$C$400,2,0))</f>
        <v>0</v>
      </c>
      <c r="H708" s="47">
        <f>IF(ISNA(VLOOKUP(Журналисты!$B708,'15'!$B$2:$C$400,2,0))=TRUE,0,VLOOKUP(Журналисты!$B708,'15'!$B$2:$C$400,2,0))</f>
        <v>0</v>
      </c>
      <c r="I708" s="37">
        <f t="shared" si="42"/>
        <v>99200000</v>
      </c>
      <c r="K708" s="39">
        <f t="shared" si="43"/>
        <v>2</v>
      </c>
      <c r="M708" s="38" t="str">
        <f t="shared" si="44"/>
        <v xml:space="preserve">makarka77 </v>
      </c>
    </row>
    <row r="709" spans="1:13" ht="15">
      <c r="A709" s="46">
        <f>COUNTIFS(B$3:B$1130,B709)</f>
        <v>1</v>
      </c>
      <c r="B709" s="48" t="s">
        <v>26</v>
      </c>
      <c r="C709" s="47">
        <f>IF(ISNA(VLOOKUP(Журналисты!$B709,'10'!$B$2:$C$400,2,0))=TRUE,0,VLOOKUP(Журналисты!$B709,'10'!$B$2:$C$400,2,0))</f>
        <v>49100000</v>
      </c>
      <c r="D709" s="47">
        <f>IF(ISNA(VLOOKUP(Журналисты!$B709,'11'!$B$2:$C$400,2,0))=TRUE,0,VLOOKUP(Журналисты!$B709,'11'!$B$2:$C$400,2,0))</f>
        <v>49100000</v>
      </c>
      <c r="E709" s="47">
        <f>IF(ISNA(VLOOKUP(Журналисты!$B709,'12'!$B$2:$C$400,2,0))=TRUE,0,VLOOKUP(Журналисты!$B709,'12'!$B$2:$C$400,2,0))</f>
        <v>0</v>
      </c>
      <c r="F709" s="47">
        <f>IF(ISNA(VLOOKUP(Журналисты!$B709,'13'!$B$2:$C$400,2,0))=TRUE,0,VLOOKUP(Журналисты!$B709,'13'!$B$2:$C$400,2,0))</f>
        <v>0</v>
      </c>
      <c r="G709" s="47">
        <f>IF(ISNA(VLOOKUP(Журналисты!$B709,'14'!$B$2:$C$400,2,0))=TRUE,0,VLOOKUP(Журналисты!$B709,'14'!$B$2:$C$400,2,0))</f>
        <v>0</v>
      </c>
      <c r="H709" s="47">
        <f>IF(ISNA(VLOOKUP(Журналисты!$B709,'15'!$B$2:$C$400,2,0))=TRUE,0,VLOOKUP(Журналисты!$B709,'15'!$B$2:$C$400,2,0))</f>
        <v>0</v>
      </c>
      <c r="I709" s="37">
        <f t="shared" si="42"/>
        <v>98200000</v>
      </c>
      <c r="K709" s="39">
        <f t="shared" si="43"/>
        <v>2</v>
      </c>
      <c r="M709" s="38" t="str">
        <f t="shared" si="44"/>
        <v>Орка</v>
      </c>
    </row>
    <row r="710" spans="1:13" ht="15">
      <c r="A710" s="46">
        <f>COUNTIFS(B$3:B$1130,B710)</f>
        <v>1</v>
      </c>
      <c r="B710" s="48" t="s">
        <v>36</v>
      </c>
      <c r="C710" s="47">
        <f>IF(ISNA(VLOOKUP(Журналисты!$B710,'10'!$B$2:$C$400,2,0))=TRUE,0,VLOOKUP(Журналисты!$B710,'10'!$B$2:$C$400,2,0))</f>
        <v>46800000</v>
      </c>
      <c r="D710" s="47">
        <f>IF(ISNA(VLOOKUP(Журналисты!$B710,'11'!$B$2:$C$400,2,0))=TRUE,0,VLOOKUP(Журналисты!$B710,'11'!$B$2:$C$400,2,0))</f>
        <v>46800000</v>
      </c>
      <c r="E710" s="47">
        <f>IF(ISNA(VLOOKUP(Журналисты!$B710,'12'!$B$2:$C$400,2,0))=TRUE,0,VLOOKUP(Журналисты!$B710,'12'!$B$2:$C$400,2,0))</f>
        <v>0</v>
      </c>
      <c r="F710" s="47">
        <f>IF(ISNA(VLOOKUP(Журналисты!$B710,'13'!$B$2:$C$400,2,0))=TRUE,0,VLOOKUP(Журналисты!$B710,'13'!$B$2:$C$400,2,0))</f>
        <v>0</v>
      </c>
      <c r="G710" s="47">
        <f>IF(ISNA(VLOOKUP(Журналисты!$B710,'14'!$B$2:$C$400,2,0))=TRUE,0,VLOOKUP(Журналисты!$B710,'14'!$B$2:$C$400,2,0))</f>
        <v>0</v>
      </c>
      <c r="H710" s="47">
        <f>IF(ISNA(VLOOKUP(Журналисты!$B710,'15'!$B$2:$C$400,2,0))=TRUE,0,VLOOKUP(Журналисты!$B710,'15'!$B$2:$C$400,2,0))</f>
        <v>0</v>
      </c>
      <c r="I710" s="37">
        <f t="shared" si="42"/>
        <v>93600000</v>
      </c>
      <c r="K710" s="39">
        <f t="shared" si="43"/>
        <v>2</v>
      </c>
      <c r="M710" s="38" t="str">
        <f t="shared" si="44"/>
        <v>pj</v>
      </c>
    </row>
    <row r="711" spans="1:13" ht="15">
      <c r="A711" s="46">
        <f>COUNTIFS(B$3:B$1130,B711)</f>
        <v>1</v>
      </c>
      <c r="B711" s="48" t="s">
        <v>44</v>
      </c>
      <c r="C711" s="47">
        <f>IF(ISNA(VLOOKUP(Журналисты!$B711,'10'!$B$2:$C$400,2,0))=TRUE,0,VLOOKUP(Журналисты!$B711,'10'!$B$2:$C$400,2,0))</f>
        <v>43900000</v>
      </c>
      <c r="D711" s="47">
        <f>IF(ISNA(VLOOKUP(Журналисты!$B711,'11'!$B$2:$C$400,2,0))=TRUE,0,VLOOKUP(Журналисты!$B711,'11'!$B$2:$C$400,2,0))</f>
        <v>43900000</v>
      </c>
      <c r="E711" s="47">
        <f>IF(ISNA(VLOOKUP(Журналисты!$B711,'12'!$B$2:$C$400,2,0))=TRUE,0,VLOOKUP(Журналисты!$B711,'12'!$B$2:$C$400,2,0))</f>
        <v>0</v>
      </c>
      <c r="F711" s="47">
        <f>IF(ISNA(VLOOKUP(Журналисты!$B711,'13'!$B$2:$C$400,2,0))=TRUE,0,VLOOKUP(Журналисты!$B711,'13'!$B$2:$C$400,2,0))</f>
        <v>0</v>
      </c>
      <c r="G711" s="47">
        <f>IF(ISNA(VLOOKUP(Журналисты!$B711,'14'!$B$2:$C$400,2,0))=TRUE,0,VLOOKUP(Журналисты!$B711,'14'!$B$2:$C$400,2,0))</f>
        <v>0</v>
      </c>
      <c r="H711" s="47">
        <f>IF(ISNA(VLOOKUP(Журналисты!$B711,'15'!$B$2:$C$400,2,0))=TRUE,0,VLOOKUP(Журналисты!$B711,'15'!$B$2:$C$400,2,0))</f>
        <v>0</v>
      </c>
      <c r="I711" s="37">
        <f t="shared" si="42"/>
        <v>87800000</v>
      </c>
      <c r="K711" s="39">
        <f t="shared" si="43"/>
        <v>2</v>
      </c>
      <c r="M711" s="38" t="str">
        <f t="shared" si="44"/>
        <v>Alex317</v>
      </c>
    </row>
    <row r="712" spans="1:13" ht="15">
      <c r="A712" s="46">
        <f>COUNTIFS(B$3:B$1130,B712)</f>
        <v>1</v>
      </c>
      <c r="B712" s="48" t="s">
        <v>45</v>
      </c>
      <c r="C712" s="47">
        <f>IF(ISNA(VLOOKUP(Журналисты!$B712,'10'!$B$2:$C$400,2,0))=TRUE,0,VLOOKUP(Журналисты!$B712,'10'!$B$2:$C$400,2,0))</f>
        <v>43000000</v>
      </c>
      <c r="D712" s="47">
        <f>IF(ISNA(VLOOKUP(Журналисты!$B712,'11'!$B$2:$C$400,2,0))=TRUE,0,VLOOKUP(Журналисты!$B712,'11'!$B$2:$C$400,2,0))</f>
        <v>43000000</v>
      </c>
      <c r="E712" s="47">
        <f>IF(ISNA(VLOOKUP(Журналисты!$B712,'12'!$B$2:$C$400,2,0))=TRUE,0,VLOOKUP(Журналисты!$B712,'12'!$B$2:$C$400,2,0))</f>
        <v>0</v>
      </c>
      <c r="F712" s="47">
        <f>IF(ISNA(VLOOKUP(Журналисты!$B712,'13'!$B$2:$C$400,2,0))=TRUE,0,VLOOKUP(Журналисты!$B712,'13'!$B$2:$C$400,2,0))</f>
        <v>0</v>
      </c>
      <c r="G712" s="47">
        <f>IF(ISNA(VLOOKUP(Журналисты!$B712,'14'!$B$2:$C$400,2,0))=TRUE,0,VLOOKUP(Журналисты!$B712,'14'!$B$2:$C$400,2,0))</f>
        <v>0</v>
      </c>
      <c r="H712" s="47">
        <f>IF(ISNA(VLOOKUP(Журналисты!$B712,'15'!$B$2:$C$400,2,0))=TRUE,0,VLOOKUP(Журналисты!$B712,'15'!$B$2:$C$400,2,0))</f>
        <v>0</v>
      </c>
      <c r="I712" s="37">
        <f t="shared" si="42"/>
        <v>86000000</v>
      </c>
      <c r="K712" s="39">
        <f t="shared" si="43"/>
        <v>2</v>
      </c>
      <c r="M712" s="38" t="str">
        <f t="shared" si="44"/>
        <v>str011</v>
      </c>
    </row>
    <row r="713" spans="1:13" ht="15">
      <c r="A713" s="46">
        <f>COUNTIFS(B$3:B$1130,B713)</f>
        <v>1</v>
      </c>
      <c r="B713" s="48" t="s">
        <v>55</v>
      </c>
      <c r="C713" s="47">
        <f>IF(ISNA(VLOOKUP(Журналисты!$B713,'10'!$B$2:$C$400,2,0))=TRUE,0,VLOOKUP(Журналисты!$B713,'10'!$B$2:$C$400,2,0))</f>
        <v>36500000</v>
      </c>
      <c r="D713" s="47">
        <f>IF(ISNA(VLOOKUP(Журналисты!$B713,'11'!$B$2:$C$400,2,0))=TRUE,0,VLOOKUP(Журналисты!$B713,'11'!$B$2:$C$400,2,0))</f>
        <v>42900000</v>
      </c>
      <c r="E713" s="47">
        <f>IF(ISNA(VLOOKUP(Журналисты!$B713,'12'!$B$2:$C$400,2,0))=TRUE,0,VLOOKUP(Журналисты!$B713,'12'!$B$2:$C$400,2,0))</f>
        <v>0</v>
      </c>
      <c r="F713" s="47">
        <f>IF(ISNA(VLOOKUP(Журналисты!$B713,'13'!$B$2:$C$400,2,0))=TRUE,0,VLOOKUP(Журналисты!$B713,'13'!$B$2:$C$400,2,0))</f>
        <v>0</v>
      </c>
      <c r="G713" s="47">
        <f>IF(ISNA(VLOOKUP(Журналисты!$B713,'14'!$B$2:$C$400,2,0))=TRUE,0,VLOOKUP(Журналисты!$B713,'14'!$B$2:$C$400,2,0))</f>
        <v>0</v>
      </c>
      <c r="H713" s="47">
        <f>IF(ISNA(VLOOKUP(Журналисты!$B713,'15'!$B$2:$C$400,2,0))=TRUE,0,VLOOKUP(Журналисты!$B713,'15'!$B$2:$C$400,2,0))</f>
        <v>0</v>
      </c>
      <c r="I713" s="37">
        <f t="shared" si="42"/>
        <v>79400000</v>
      </c>
      <c r="K713" s="39">
        <f t="shared" si="43"/>
        <v>2</v>
      </c>
      <c r="M713" s="38" t="str">
        <f t="shared" si="44"/>
        <v>vitals</v>
      </c>
    </row>
    <row r="714" spans="1:13" ht="15">
      <c r="A714" s="46">
        <f>COUNTIFS(B$3:B$1130,B714)</f>
        <v>1</v>
      </c>
      <c r="B714" s="48" t="s">
        <v>52</v>
      </c>
      <c r="C714" s="47">
        <f>IF(ISNA(VLOOKUP(Журналисты!$B714,'10'!$B$2:$C$400,2,0))=TRUE,0,VLOOKUP(Журналисты!$B714,'10'!$B$2:$C$400,2,0))</f>
        <v>38200000</v>
      </c>
      <c r="D714" s="47">
        <f>IF(ISNA(VLOOKUP(Журналисты!$B714,'11'!$B$2:$C$400,2,0))=TRUE,0,VLOOKUP(Журналисты!$B714,'11'!$B$2:$C$400,2,0))</f>
        <v>38200000</v>
      </c>
      <c r="E714" s="47">
        <f>IF(ISNA(VLOOKUP(Журналисты!$B714,'12'!$B$2:$C$400,2,0))=TRUE,0,VLOOKUP(Журналисты!$B714,'12'!$B$2:$C$400,2,0))</f>
        <v>0</v>
      </c>
      <c r="F714" s="47">
        <f>IF(ISNA(VLOOKUP(Журналисты!$B714,'13'!$B$2:$C$400,2,0))=TRUE,0,VLOOKUP(Журналисты!$B714,'13'!$B$2:$C$400,2,0))</f>
        <v>0</v>
      </c>
      <c r="G714" s="47">
        <f>IF(ISNA(VLOOKUP(Журналисты!$B714,'14'!$B$2:$C$400,2,0))=TRUE,0,VLOOKUP(Журналисты!$B714,'14'!$B$2:$C$400,2,0))</f>
        <v>0</v>
      </c>
      <c r="H714" s="47">
        <f>IF(ISNA(VLOOKUP(Журналисты!$B714,'15'!$B$2:$C$400,2,0))=TRUE,0,VLOOKUP(Журналисты!$B714,'15'!$B$2:$C$400,2,0))</f>
        <v>0</v>
      </c>
      <c r="I714" s="37">
        <f t="shared" si="42"/>
        <v>76400000</v>
      </c>
      <c r="K714" s="39">
        <f t="shared" si="43"/>
        <v>2</v>
      </c>
      <c r="M714" s="38" t="str">
        <f t="shared" si="44"/>
        <v>МИТРОХА</v>
      </c>
    </row>
    <row r="715" spans="1:13" ht="15">
      <c r="A715" s="46">
        <f>COUNTIFS(B$3:B$1130,B715)</f>
        <v>1</v>
      </c>
      <c r="B715" s="48" t="s">
        <v>53</v>
      </c>
      <c r="C715" s="47">
        <f>IF(ISNA(VLOOKUP(Журналисты!$B715,'10'!$B$2:$C$400,2,0))=TRUE,0,VLOOKUP(Журналисты!$B715,'10'!$B$2:$C$400,2,0))</f>
        <v>37500000</v>
      </c>
      <c r="D715" s="47">
        <f>IF(ISNA(VLOOKUP(Журналисты!$B715,'11'!$B$2:$C$400,2,0))=TRUE,0,VLOOKUP(Журналисты!$B715,'11'!$B$2:$C$400,2,0))</f>
        <v>37500000</v>
      </c>
      <c r="E715" s="47">
        <f>IF(ISNA(VLOOKUP(Журналисты!$B715,'12'!$B$2:$C$400,2,0))=TRUE,0,VLOOKUP(Журналисты!$B715,'12'!$B$2:$C$400,2,0))</f>
        <v>0</v>
      </c>
      <c r="F715" s="47">
        <f>IF(ISNA(VLOOKUP(Журналисты!$B715,'13'!$B$2:$C$400,2,0))=TRUE,0,VLOOKUP(Журналисты!$B715,'13'!$B$2:$C$400,2,0))</f>
        <v>0</v>
      </c>
      <c r="G715" s="47">
        <f>IF(ISNA(VLOOKUP(Журналисты!$B715,'14'!$B$2:$C$400,2,0))=TRUE,0,VLOOKUP(Журналисты!$B715,'14'!$B$2:$C$400,2,0))</f>
        <v>0</v>
      </c>
      <c r="H715" s="47">
        <f>IF(ISNA(VLOOKUP(Журналисты!$B715,'15'!$B$2:$C$400,2,0))=TRUE,0,VLOOKUP(Журналисты!$B715,'15'!$B$2:$C$400,2,0))</f>
        <v>0</v>
      </c>
      <c r="I715" s="37">
        <f t="shared" si="42"/>
        <v>75000000</v>
      </c>
      <c r="K715" s="39">
        <f t="shared" si="43"/>
        <v>2</v>
      </c>
      <c r="M715" s="38" t="str">
        <f t="shared" si="44"/>
        <v>maveric2020</v>
      </c>
    </row>
    <row r="716" spans="1:13" ht="15">
      <c r="A716" s="46">
        <f>COUNTIFS(B$3:B$1130,B716)</f>
        <v>1</v>
      </c>
      <c r="B716" s="48" t="s">
        <v>54</v>
      </c>
      <c r="C716" s="47">
        <f>IF(ISNA(VLOOKUP(Журналисты!$B716,'10'!$B$2:$C$400,2,0))=TRUE,0,VLOOKUP(Журналисты!$B716,'10'!$B$2:$C$400,2,0))</f>
        <v>37400000</v>
      </c>
      <c r="D716" s="47">
        <f>IF(ISNA(VLOOKUP(Журналисты!$B716,'11'!$B$2:$C$400,2,0))=TRUE,0,VLOOKUP(Журналисты!$B716,'11'!$B$2:$C$400,2,0))</f>
        <v>37400000</v>
      </c>
      <c r="E716" s="47">
        <f>IF(ISNA(VLOOKUP(Журналисты!$B716,'12'!$B$2:$C$400,2,0))=TRUE,0,VLOOKUP(Журналисты!$B716,'12'!$B$2:$C$400,2,0))</f>
        <v>0</v>
      </c>
      <c r="F716" s="47">
        <f>IF(ISNA(VLOOKUP(Журналисты!$B716,'13'!$B$2:$C$400,2,0))=TRUE,0,VLOOKUP(Журналисты!$B716,'13'!$B$2:$C$400,2,0))</f>
        <v>0</v>
      </c>
      <c r="G716" s="47">
        <f>IF(ISNA(VLOOKUP(Журналисты!$B716,'14'!$B$2:$C$400,2,0))=TRUE,0,VLOOKUP(Журналисты!$B716,'14'!$B$2:$C$400,2,0))</f>
        <v>0</v>
      </c>
      <c r="H716" s="47">
        <f>IF(ISNA(VLOOKUP(Журналисты!$B716,'15'!$B$2:$C$400,2,0))=TRUE,0,VLOOKUP(Журналисты!$B716,'15'!$B$2:$C$400,2,0))</f>
        <v>0</v>
      </c>
      <c r="I716" s="37">
        <f t="shared" si="42"/>
        <v>74800000</v>
      </c>
      <c r="K716" s="39">
        <f t="shared" si="43"/>
        <v>2</v>
      </c>
      <c r="M716" s="38" t="str">
        <f t="shared" si="44"/>
        <v>Витольдович</v>
      </c>
    </row>
    <row r="717" spans="1:13" ht="15">
      <c r="A717" s="46">
        <f>COUNTIFS(B$3:B$1130,B717)</f>
        <v>1</v>
      </c>
      <c r="B717" s="48" t="s">
        <v>76</v>
      </c>
      <c r="C717" s="47">
        <f>IF(ISNA(VLOOKUP(Журналисты!$B717,'10'!$B$2:$C$400,2,0))=TRUE,0,VLOOKUP(Журналисты!$B717,'10'!$B$2:$C$400,2,0))</f>
        <v>29200000</v>
      </c>
      <c r="D717" s="47">
        <f>IF(ISNA(VLOOKUP(Журналисты!$B717,'11'!$B$2:$C$400,2,0))=TRUE,0,VLOOKUP(Журналисты!$B717,'11'!$B$2:$C$400,2,0))</f>
        <v>36400000</v>
      </c>
      <c r="E717" s="47">
        <f>IF(ISNA(VLOOKUP(Журналисты!$B717,'12'!$B$2:$C$400,2,0))=TRUE,0,VLOOKUP(Журналисты!$B717,'12'!$B$2:$C$400,2,0))</f>
        <v>0</v>
      </c>
      <c r="F717" s="47">
        <f>IF(ISNA(VLOOKUP(Журналисты!$B717,'13'!$B$2:$C$400,2,0))=TRUE,0,VLOOKUP(Журналисты!$B717,'13'!$B$2:$C$400,2,0))</f>
        <v>0</v>
      </c>
      <c r="G717" s="47">
        <f>IF(ISNA(VLOOKUP(Журналисты!$B717,'14'!$B$2:$C$400,2,0))=TRUE,0,VLOOKUP(Журналисты!$B717,'14'!$B$2:$C$400,2,0))</f>
        <v>0</v>
      </c>
      <c r="H717" s="47">
        <f>IF(ISNA(VLOOKUP(Журналисты!$B717,'15'!$B$2:$C$400,2,0))=TRUE,0,VLOOKUP(Журналисты!$B717,'15'!$B$2:$C$400,2,0))</f>
        <v>0</v>
      </c>
      <c r="I717" s="37">
        <f t="shared" si="42"/>
        <v>65600000</v>
      </c>
      <c r="K717" s="39">
        <f t="shared" si="43"/>
        <v>2</v>
      </c>
      <c r="M717" s="38" t="str">
        <f t="shared" si="44"/>
        <v>Chub83</v>
      </c>
    </row>
    <row r="718" spans="1:13" ht="15">
      <c r="A718" s="46">
        <f>COUNTIFS(B$3:B$1130,B718)</f>
        <v>1</v>
      </c>
      <c r="B718" s="48" t="s">
        <v>56</v>
      </c>
      <c r="C718" s="47">
        <f>IF(ISNA(VLOOKUP(Журналисты!$B718,'10'!$B$2:$C$400,2,0))=TRUE,0,VLOOKUP(Журналисты!$B718,'10'!$B$2:$C$400,2,0))</f>
        <v>35300000</v>
      </c>
      <c r="D718" s="47">
        <f>IF(ISNA(VLOOKUP(Журналисты!$B718,'11'!$B$2:$C$400,2,0))=TRUE,0,VLOOKUP(Журналисты!$B718,'11'!$B$2:$C$400,2,0))</f>
        <v>35300000</v>
      </c>
      <c r="E718" s="47">
        <f>IF(ISNA(VLOOKUP(Журналисты!$B718,'12'!$B$2:$C$400,2,0))=TRUE,0,VLOOKUP(Журналисты!$B718,'12'!$B$2:$C$400,2,0))</f>
        <v>0</v>
      </c>
      <c r="F718" s="47">
        <f>IF(ISNA(VLOOKUP(Журналисты!$B718,'13'!$B$2:$C$400,2,0))=TRUE,0,VLOOKUP(Журналисты!$B718,'13'!$B$2:$C$400,2,0))</f>
        <v>0</v>
      </c>
      <c r="G718" s="47">
        <f>IF(ISNA(VLOOKUP(Журналисты!$B718,'14'!$B$2:$C$400,2,0))=TRUE,0,VLOOKUP(Журналисты!$B718,'14'!$B$2:$C$400,2,0))</f>
        <v>0</v>
      </c>
      <c r="H718" s="47">
        <f>IF(ISNA(VLOOKUP(Журналисты!$B718,'15'!$B$2:$C$400,2,0))=TRUE,0,VLOOKUP(Журналисты!$B718,'15'!$B$2:$C$400,2,0))</f>
        <v>0</v>
      </c>
      <c r="I718" s="37">
        <f t="shared" si="42"/>
        <v>70600000</v>
      </c>
      <c r="K718" s="39">
        <f t="shared" si="43"/>
        <v>2</v>
      </c>
      <c r="M718" s="38" t="str">
        <f t="shared" si="44"/>
        <v>sirwik</v>
      </c>
    </row>
    <row r="719" spans="1:13" ht="15">
      <c r="A719" s="46">
        <f>COUNTIFS(B$3:B$1130,B719)</f>
        <v>1</v>
      </c>
      <c r="B719" s="48" t="s">
        <v>67</v>
      </c>
      <c r="C719" s="47">
        <f>IF(ISNA(VLOOKUP(Журналисты!$B719,'10'!$B$2:$C$400,2,0))=TRUE,0,VLOOKUP(Журналисты!$B719,'10'!$B$2:$C$400,2,0))</f>
        <v>32500000</v>
      </c>
      <c r="D719" s="47">
        <f>IF(ISNA(VLOOKUP(Журналисты!$B719,'11'!$B$2:$C$400,2,0))=TRUE,0,VLOOKUP(Журналисты!$B719,'11'!$B$2:$C$400,2,0))</f>
        <v>35000000</v>
      </c>
      <c r="E719" s="47">
        <f>IF(ISNA(VLOOKUP(Журналисты!$B719,'12'!$B$2:$C$400,2,0))=TRUE,0,VLOOKUP(Журналисты!$B719,'12'!$B$2:$C$400,2,0))</f>
        <v>0</v>
      </c>
      <c r="F719" s="47">
        <f>IF(ISNA(VLOOKUP(Журналисты!$B719,'13'!$B$2:$C$400,2,0))=TRUE,0,VLOOKUP(Журналисты!$B719,'13'!$B$2:$C$400,2,0))</f>
        <v>0</v>
      </c>
      <c r="G719" s="47">
        <f>IF(ISNA(VLOOKUP(Журналисты!$B719,'14'!$B$2:$C$400,2,0))=TRUE,0,VLOOKUP(Журналисты!$B719,'14'!$B$2:$C$400,2,0))</f>
        <v>0</v>
      </c>
      <c r="H719" s="47">
        <f>IF(ISNA(VLOOKUP(Журналисты!$B719,'15'!$B$2:$C$400,2,0))=TRUE,0,VLOOKUP(Журналисты!$B719,'15'!$B$2:$C$400,2,0))</f>
        <v>0</v>
      </c>
      <c r="I719" s="37">
        <f t="shared" si="42"/>
        <v>67500000</v>
      </c>
      <c r="K719" s="39">
        <f t="shared" si="43"/>
        <v>2</v>
      </c>
      <c r="M719" s="38" t="str">
        <f t="shared" si="44"/>
        <v>ИгорекЛОРД</v>
      </c>
    </row>
    <row r="720" spans="1:13" ht="15">
      <c r="A720" s="46">
        <f>COUNTIFS(B$3:B$1130,B720)</f>
        <v>1</v>
      </c>
      <c r="B720" s="48" t="s">
        <v>58</v>
      </c>
      <c r="C720" s="47">
        <f>IF(ISNA(VLOOKUP(Журналисты!$B720,'10'!$B$2:$C$400,2,0))=TRUE,0,VLOOKUP(Журналисты!$B720,'10'!$B$2:$C$400,2,0))</f>
        <v>34700000</v>
      </c>
      <c r="D720" s="47">
        <f>IF(ISNA(VLOOKUP(Журналисты!$B720,'11'!$B$2:$C$400,2,0))=TRUE,0,VLOOKUP(Журналисты!$B720,'11'!$B$2:$C$400,2,0))</f>
        <v>34700000</v>
      </c>
      <c r="E720" s="47">
        <f>IF(ISNA(VLOOKUP(Журналисты!$B720,'12'!$B$2:$C$400,2,0))=TRUE,0,VLOOKUP(Журналисты!$B720,'12'!$B$2:$C$400,2,0))</f>
        <v>0</v>
      </c>
      <c r="F720" s="47">
        <f>IF(ISNA(VLOOKUP(Журналисты!$B720,'13'!$B$2:$C$400,2,0))=TRUE,0,VLOOKUP(Журналисты!$B720,'13'!$B$2:$C$400,2,0))</f>
        <v>0</v>
      </c>
      <c r="G720" s="47">
        <f>IF(ISNA(VLOOKUP(Журналисты!$B720,'14'!$B$2:$C$400,2,0))=TRUE,0,VLOOKUP(Журналисты!$B720,'14'!$B$2:$C$400,2,0))</f>
        <v>0</v>
      </c>
      <c r="H720" s="47">
        <f>IF(ISNA(VLOOKUP(Журналисты!$B720,'15'!$B$2:$C$400,2,0))=TRUE,0,VLOOKUP(Журналисты!$B720,'15'!$B$2:$C$400,2,0))</f>
        <v>0</v>
      </c>
      <c r="I720" s="37">
        <f t="shared" si="42"/>
        <v>69400000</v>
      </c>
      <c r="K720" s="39">
        <f t="shared" si="43"/>
        <v>2</v>
      </c>
      <c r="M720" s="38" t="str">
        <f t="shared" si="44"/>
        <v xml:space="preserve">skryabin </v>
      </c>
    </row>
    <row r="721" spans="1:13" ht="15">
      <c r="A721" s="46">
        <f>COUNTIFS(B$3:B$1130,B721)</f>
        <v>1</v>
      </c>
      <c r="B721" s="48" t="s">
        <v>62</v>
      </c>
      <c r="C721" s="47">
        <f>IF(ISNA(VLOOKUP(Журналисты!$B721,'10'!$B$2:$C$400,2,0))=TRUE,0,VLOOKUP(Журналисты!$B721,'10'!$B$2:$C$400,2,0))</f>
        <v>34100000</v>
      </c>
      <c r="D721" s="47">
        <f>IF(ISNA(VLOOKUP(Журналисты!$B721,'11'!$B$2:$C$400,2,0))=TRUE,0,VLOOKUP(Журналисты!$B721,'11'!$B$2:$C$400,2,0))</f>
        <v>34100000</v>
      </c>
      <c r="E721" s="47">
        <f>IF(ISNA(VLOOKUP(Журналисты!$B721,'12'!$B$2:$C$400,2,0))=TRUE,0,VLOOKUP(Журналисты!$B721,'12'!$B$2:$C$400,2,0))</f>
        <v>0</v>
      </c>
      <c r="F721" s="47">
        <f>IF(ISNA(VLOOKUP(Журналисты!$B721,'13'!$B$2:$C$400,2,0))=TRUE,0,VLOOKUP(Журналисты!$B721,'13'!$B$2:$C$400,2,0))</f>
        <v>0</v>
      </c>
      <c r="G721" s="47">
        <f>IF(ISNA(VLOOKUP(Журналисты!$B721,'14'!$B$2:$C$400,2,0))=TRUE,0,VLOOKUP(Журналисты!$B721,'14'!$B$2:$C$400,2,0))</f>
        <v>0</v>
      </c>
      <c r="H721" s="47">
        <f>IF(ISNA(VLOOKUP(Журналисты!$B721,'15'!$B$2:$C$400,2,0))=TRUE,0,VLOOKUP(Журналисты!$B721,'15'!$B$2:$C$400,2,0))</f>
        <v>0</v>
      </c>
      <c r="I721" s="37">
        <f t="shared" si="42"/>
        <v>68200000</v>
      </c>
      <c r="K721" s="39">
        <f t="shared" si="43"/>
        <v>2</v>
      </c>
      <c r="M721" s="38" t="str">
        <f t="shared" si="44"/>
        <v>Fratriec</v>
      </c>
    </row>
    <row r="722" spans="1:13" ht="15">
      <c r="A722" s="46">
        <f>COUNTIFS(B$3:B$1130,B722)</f>
        <v>1</v>
      </c>
      <c r="B722" s="48" t="s">
        <v>81</v>
      </c>
      <c r="C722" s="47">
        <f>IF(ISNA(VLOOKUP(Журналисты!$B722,'10'!$B$2:$C$400,2,0))=TRUE,0,VLOOKUP(Журналисты!$B722,'10'!$B$2:$C$400,2,0))</f>
        <v>27100000</v>
      </c>
      <c r="D722" s="47">
        <f>IF(ISNA(VLOOKUP(Журналисты!$B722,'11'!$B$2:$C$400,2,0))=TRUE,0,VLOOKUP(Журналисты!$B722,'11'!$B$2:$C$400,2,0))</f>
        <v>33900000</v>
      </c>
      <c r="E722" s="47">
        <f>IF(ISNA(VLOOKUP(Журналисты!$B722,'12'!$B$2:$C$400,2,0))=TRUE,0,VLOOKUP(Журналисты!$B722,'12'!$B$2:$C$400,2,0))</f>
        <v>0</v>
      </c>
      <c r="F722" s="47">
        <f>IF(ISNA(VLOOKUP(Журналисты!$B722,'13'!$B$2:$C$400,2,0))=TRUE,0,VLOOKUP(Журналисты!$B722,'13'!$B$2:$C$400,2,0))</f>
        <v>0</v>
      </c>
      <c r="G722" s="47">
        <f>IF(ISNA(VLOOKUP(Журналисты!$B722,'14'!$B$2:$C$400,2,0))=TRUE,0,VLOOKUP(Журналисты!$B722,'14'!$B$2:$C$400,2,0))</f>
        <v>0</v>
      </c>
      <c r="H722" s="47">
        <f>IF(ISNA(VLOOKUP(Журналисты!$B722,'15'!$B$2:$C$400,2,0))=TRUE,0,VLOOKUP(Журналисты!$B722,'15'!$B$2:$C$400,2,0))</f>
        <v>0</v>
      </c>
      <c r="I722" s="37">
        <f t="shared" si="42"/>
        <v>61000000</v>
      </c>
      <c r="K722" s="39">
        <f t="shared" si="43"/>
        <v>2</v>
      </c>
      <c r="M722" s="38" t="str">
        <f t="shared" si="44"/>
        <v>Warhazard</v>
      </c>
    </row>
    <row r="723" spans="1:13" ht="15">
      <c r="A723" s="46">
        <f>COUNTIFS(B$3:B$1130,B723)</f>
        <v>1</v>
      </c>
      <c r="B723" s="48" t="s">
        <v>59</v>
      </c>
      <c r="C723" s="47">
        <f>IF(ISNA(VLOOKUP(Журналисты!$B723,'10'!$B$2:$C$400,2,0))=TRUE,0,VLOOKUP(Журналисты!$B723,'10'!$B$2:$C$400,2,0))</f>
        <v>34700000</v>
      </c>
      <c r="D723" s="47">
        <f>IF(ISNA(VLOOKUP(Журналисты!$B723,'11'!$B$2:$C$400,2,0))=TRUE,0,VLOOKUP(Журналисты!$B723,'11'!$B$2:$C$400,2,0))</f>
        <v>33200000</v>
      </c>
      <c r="E723" s="47">
        <f>IF(ISNA(VLOOKUP(Журналисты!$B723,'12'!$B$2:$C$400,2,0))=TRUE,0,VLOOKUP(Журналисты!$B723,'12'!$B$2:$C$400,2,0))</f>
        <v>0</v>
      </c>
      <c r="F723" s="47">
        <f>IF(ISNA(VLOOKUP(Журналисты!$B723,'13'!$B$2:$C$400,2,0))=TRUE,0,VLOOKUP(Журналисты!$B723,'13'!$B$2:$C$400,2,0))</f>
        <v>0</v>
      </c>
      <c r="G723" s="47">
        <f>IF(ISNA(VLOOKUP(Журналисты!$B723,'14'!$B$2:$C$400,2,0))=TRUE,0,VLOOKUP(Журналисты!$B723,'14'!$B$2:$C$400,2,0))</f>
        <v>0</v>
      </c>
      <c r="H723" s="47">
        <f>IF(ISNA(VLOOKUP(Журналисты!$B723,'15'!$B$2:$C$400,2,0))=TRUE,0,VLOOKUP(Журналисты!$B723,'15'!$B$2:$C$400,2,0))</f>
        <v>0</v>
      </c>
      <c r="I723" s="37">
        <f t="shared" si="42"/>
        <v>67900000</v>
      </c>
      <c r="K723" s="39">
        <f t="shared" si="43"/>
        <v>2</v>
      </c>
      <c r="M723" s="38" t="str">
        <f t="shared" si="44"/>
        <v>sasha-78rus1</v>
      </c>
    </row>
    <row r="724" spans="1:13" ht="15">
      <c r="A724" s="46">
        <f>COUNTIFS(B$3:B$1130,B724)</f>
        <v>1</v>
      </c>
      <c r="B724" s="48" t="s">
        <v>66</v>
      </c>
      <c r="C724" s="47">
        <f>IF(ISNA(VLOOKUP(Журналисты!$B724,'10'!$B$2:$C$400,2,0))=TRUE,0,VLOOKUP(Журналисты!$B724,'10'!$B$2:$C$400,2,0))</f>
        <v>32600000</v>
      </c>
      <c r="D724" s="47">
        <f>IF(ISNA(VLOOKUP(Журналисты!$B724,'11'!$B$2:$C$400,2,0))=TRUE,0,VLOOKUP(Журналисты!$B724,'11'!$B$2:$C$400,2,0))</f>
        <v>32600000</v>
      </c>
      <c r="E724" s="47">
        <f>IF(ISNA(VLOOKUP(Журналисты!$B724,'12'!$B$2:$C$400,2,0))=TRUE,0,VLOOKUP(Журналисты!$B724,'12'!$B$2:$C$400,2,0))</f>
        <v>0</v>
      </c>
      <c r="F724" s="47">
        <f>IF(ISNA(VLOOKUP(Журналисты!$B724,'13'!$B$2:$C$400,2,0))=TRUE,0,VLOOKUP(Журналисты!$B724,'13'!$B$2:$C$400,2,0))</f>
        <v>0</v>
      </c>
      <c r="G724" s="47">
        <f>IF(ISNA(VLOOKUP(Журналисты!$B724,'14'!$B$2:$C$400,2,0))=TRUE,0,VLOOKUP(Журналисты!$B724,'14'!$B$2:$C$400,2,0))</f>
        <v>0</v>
      </c>
      <c r="H724" s="47">
        <f>IF(ISNA(VLOOKUP(Журналисты!$B724,'15'!$B$2:$C$400,2,0))=TRUE,0,VLOOKUP(Журналисты!$B724,'15'!$B$2:$C$400,2,0))</f>
        <v>0</v>
      </c>
      <c r="I724" s="37">
        <f t="shared" si="42"/>
        <v>65200000</v>
      </c>
      <c r="K724" s="39">
        <f t="shared" si="43"/>
        <v>2</v>
      </c>
      <c r="M724" s="38" t="str">
        <f t="shared" si="44"/>
        <v>nerazzgadannaya</v>
      </c>
    </row>
    <row r="725" spans="1:13" ht="15">
      <c r="A725" s="46">
        <f>COUNTIFS(B$3:B$1130,B725)</f>
        <v>1</v>
      </c>
      <c r="B725" s="48" t="s">
        <v>70</v>
      </c>
      <c r="C725" s="47">
        <f>IF(ISNA(VLOOKUP(Журналисты!$B725,'10'!$B$2:$C$400,2,0))=TRUE,0,VLOOKUP(Журналисты!$B725,'10'!$B$2:$C$400,2,0))</f>
        <v>30700000</v>
      </c>
      <c r="D725" s="47">
        <f>IF(ISNA(VLOOKUP(Журналисты!$B725,'11'!$B$2:$C$400,2,0))=TRUE,0,VLOOKUP(Журналисты!$B725,'11'!$B$2:$C$400,2,0))</f>
        <v>31700000</v>
      </c>
      <c r="E725" s="47">
        <f>IF(ISNA(VLOOKUP(Журналисты!$B725,'12'!$B$2:$C$400,2,0))=TRUE,0,VLOOKUP(Журналисты!$B725,'12'!$B$2:$C$400,2,0))</f>
        <v>0</v>
      </c>
      <c r="F725" s="47">
        <f>IF(ISNA(VLOOKUP(Журналисты!$B725,'13'!$B$2:$C$400,2,0))=TRUE,0,VLOOKUP(Журналисты!$B725,'13'!$B$2:$C$400,2,0))</f>
        <v>0</v>
      </c>
      <c r="G725" s="47">
        <f>IF(ISNA(VLOOKUP(Журналисты!$B725,'14'!$B$2:$C$400,2,0))=TRUE,0,VLOOKUP(Журналисты!$B725,'14'!$B$2:$C$400,2,0))</f>
        <v>0</v>
      </c>
      <c r="H725" s="47">
        <f>IF(ISNA(VLOOKUP(Журналисты!$B725,'15'!$B$2:$C$400,2,0))=TRUE,0,VLOOKUP(Журналисты!$B725,'15'!$B$2:$C$400,2,0))</f>
        <v>0</v>
      </c>
      <c r="I725" s="37">
        <f t="shared" si="42"/>
        <v>62400000</v>
      </c>
      <c r="K725" s="39">
        <f t="shared" si="43"/>
        <v>2</v>
      </c>
      <c r="M725" s="38" t="str">
        <f t="shared" si="44"/>
        <v>izya666</v>
      </c>
    </row>
    <row r="726" spans="1:13" ht="15">
      <c r="A726" s="46">
        <f>COUNTIFS(B$3:B$1130,B726)</f>
        <v>1</v>
      </c>
      <c r="B726" s="48" t="s">
        <v>74</v>
      </c>
      <c r="C726" s="47">
        <f>IF(ISNA(VLOOKUP(Журналисты!$B726,'10'!$B$2:$C$400,2,0))=TRUE,0,VLOOKUP(Журналисты!$B726,'10'!$B$2:$C$400,2,0))</f>
        <v>30000000</v>
      </c>
      <c r="D726" s="47">
        <f>IF(ISNA(VLOOKUP(Журналисты!$B726,'11'!$B$2:$C$400,2,0))=TRUE,0,VLOOKUP(Журналисты!$B726,'11'!$B$2:$C$400,2,0))</f>
        <v>31500000</v>
      </c>
      <c r="E726" s="47">
        <f>IF(ISNA(VLOOKUP(Журналисты!$B726,'12'!$B$2:$C$400,2,0))=TRUE,0,VLOOKUP(Журналисты!$B726,'12'!$B$2:$C$400,2,0))</f>
        <v>0</v>
      </c>
      <c r="F726" s="47">
        <f>IF(ISNA(VLOOKUP(Журналисты!$B726,'13'!$B$2:$C$400,2,0))=TRUE,0,VLOOKUP(Журналисты!$B726,'13'!$B$2:$C$400,2,0))</f>
        <v>0</v>
      </c>
      <c r="G726" s="47">
        <f>IF(ISNA(VLOOKUP(Журналисты!$B726,'14'!$B$2:$C$400,2,0))=TRUE,0,VLOOKUP(Журналисты!$B726,'14'!$B$2:$C$400,2,0))</f>
        <v>0</v>
      </c>
      <c r="H726" s="47">
        <f>IF(ISNA(VLOOKUP(Журналисты!$B726,'15'!$B$2:$C$400,2,0))=TRUE,0,VLOOKUP(Журналисты!$B726,'15'!$B$2:$C$400,2,0))</f>
        <v>0</v>
      </c>
      <c r="I726" s="37">
        <f t="shared" si="42"/>
        <v>61500000</v>
      </c>
      <c r="K726" s="39">
        <f t="shared" si="43"/>
        <v>2</v>
      </c>
      <c r="M726" s="38" t="str">
        <f t="shared" si="44"/>
        <v>Goold</v>
      </c>
    </row>
    <row r="727" spans="1:13" ht="15">
      <c r="A727" s="46">
        <f>COUNTIFS(B$3:B$1130,B727)</f>
        <v>1</v>
      </c>
      <c r="B727" s="48" t="s">
        <v>324</v>
      </c>
      <c r="C727" s="47">
        <f>IF(ISNA(VLOOKUP(Журналисты!$B727,'10'!$B$2:$C$400,2,0))=TRUE,0,VLOOKUP(Журналисты!$B727,'10'!$B$2:$C$400,2,0))</f>
        <v>0</v>
      </c>
      <c r="D727" s="47">
        <f>IF(ISNA(VLOOKUP(Журналисты!$B727,'11'!$B$2:$C$400,2,0))=TRUE,0,VLOOKUP(Журналисты!$B727,'11'!$B$2:$C$400,2,0))</f>
        <v>31100000</v>
      </c>
      <c r="E727" s="47">
        <f>IF(ISNA(VLOOKUP(Журналисты!$B727,'12'!$B$2:$C$400,2,0))=TRUE,0,VLOOKUP(Журналисты!$B727,'12'!$B$2:$C$400,2,0))</f>
        <v>0</v>
      </c>
      <c r="F727" s="47">
        <f>IF(ISNA(VLOOKUP(Журналисты!$B727,'13'!$B$2:$C$400,2,0))=TRUE,0,VLOOKUP(Журналисты!$B727,'13'!$B$2:$C$400,2,0))</f>
        <v>0</v>
      </c>
      <c r="G727" s="47">
        <f>IF(ISNA(VLOOKUP(Журналисты!$B727,'14'!$B$2:$C$400,2,0))=TRUE,0,VLOOKUP(Журналисты!$B727,'14'!$B$2:$C$400,2,0))</f>
        <v>0</v>
      </c>
      <c r="H727" s="47">
        <f>IF(ISNA(VLOOKUP(Журналисты!$B727,'15'!$B$2:$C$400,2,0))=TRUE,0,VLOOKUP(Журналисты!$B727,'15'!$B$2:$C$400,2,0))</f>
        <v>0</v>
      </c>
      <c r="I727" s="37">
        <f t="shared" si="42"/>
        <v>31100000</v>
      </c>
      <c r="K727" s="39">
        <f t="shared" si="43"/>
        <v>1</v>
      </c>
      <c r="M727" s="38" t="str">
        <f t="shared" si="44"/>
        <v>mik994</v>
      </c>
    </row>
    <row r="728" spans="1:13" ht="15">
      <c r="A728" s="46">
        <f>COUNTIFS(B$3:B$1130,B728)</f>
        <v>1</v>
      </c>
      <c r="B728" s="48" t="s">
        <v>4</v>
      </c>
      <c r="C728" s="47">
        <f>IF(ISNA(VLOOKUP(Журналисты!$B728,'10'!$B$2:$C$400,2,0))=TRUE,0,VLOOKUP(Журналисты!$B728,'10'!$B$2:$C$400,2,0))</f>
        <v>57400000</v>
      </c>
      <c r="D728" s="47">
        <f>IF(ISNA(VLOOKUP(Журналисты!$B728,'11'!$B$2:$C$400,2,0))=TRUE,0,VLOOKUP(Журналисты!$B728,'11'!$B$2:$C$400,2,0))</f>
        <v>30500000</v>
      </c>
      <c r="E728" s="47">
        <f>IF(ISNA(VLOOKUP(Журналисты!$B728,'12'!$B$2:$C$400,2,0))=TRUE,0,VLOOKUP(Журналисты!$B728,'12'!$B$2:$C$400,2,0))</f>
        <v>0</v>
      </c>
      <c r="F728" s="47">
        <f>IF(ISNA(VLOOKUP(Журналисты!$B728,'13'!$B$2:$C$400,2,0))=TRUE,0,VLOOKUP(Журналисты!$B728,'13'!$B$2:$C$400,2,0))</f>
        <v>0</v>
      </c>
      <c r="G728" s="47">
        <f>IF(ISNA(VLOOKUP(Журналисты!$B728,'14'!$B$2:$C$400,2,0))=TRUE,0,VLOOKUP(Журналисты!$B728,'14'!$B$2:$C$400,2,0))</f>
        <v>0</v>
      </c>
      <c r="H728" s="47">
        <f>IF(ISNA(VLOOKUP(Журналисты!$B728,'15'!$B$2:$C$400,2,0))=TRUE,0,VLOOKUP(Журналисты!$B728,'15'!$B$2:$C$400,2,0))</f>
        <v>0</v>
      </c>
      <c r="I728" s="37">
        <f t="shared" si="42"/>
        <v>87900000</v>
      </c>
      <c r="K728" s="39">
        <f t="shared" si="43"/>
        <v>2</v>
      </c>
      <c r="M728" s="38" t="str">
        <f t="shared" si="44"/>
        <v xml:space="preserve">Uroboros </v>
      </c>
    </row>
    <row r="729" spans="1:13" ht="15">
      <c r="A729" s="46">
        <f>COUNTIFS(B$3:B$1130,B729)</f>
        <v>1</v>
      </c>
      <c r="B729" s="48" t="s">
        <v>71</v>
      </c>
      <c r="C729" s="47">
        <f>IF(ISNA(VLOOKUP(Журналисты!$B729,'10'!$B$2:$C$400,2,0))=TRUE,0,VLOOKUP(Журналисты!$B729,'10'!$B$2:$C$400,2,0))</f>
        <v>30300000</v>
      </c>
      <c r="D729" s="47">
        <f>IF(ISNA(VLOOKUP(Журналисты!$B729,'11'!$B$2:$C$400,2,0))=TRUE,0,VLOOKUP(Журналисты!$B729,'11'!$B$2:$C$400,2,0))</f>
        <v>29800000</v>
      </c>
      <c r="E729" s="47">
        <f>IF(ISNA(VLOOKUP(Журналисты!$B729,'12'!$B$2:$C$400,2,0))=TRUE,0,VLOOKUP(Журналисты!$B729,'12'!$B$2:$C$400,2,0))</f>
        <v>0</v>
      </c>
      <c r="F729" s="47">
        <f>IF(ISNA(VLOOKUP(Журналисты!$B729,'13'!$B$2:$C$400,2,0))=TRUE,0,VLOOKUP(Журналисты!$B729,'13'!$B$2:$C$400,2,0))</f>
        <v>0</v>
      </c>
      <c r="G729" s="47">
        <f>IF(ISNA(VLOOKUP(Журналисты!$B729,'14'!$B$2:$C$400,2,0))=TRUE,0,VLOOKUP(Журналисты!$B729,'14'!$B$2:$C$400,2,0))</f>
        <v>0</v>
      </c>
      <c r="H729" s="47">
        <f>IF(ISNA(VLOOKUP(Журналисты!$B729,'15'!$B$2:$C$400,2,0))=TRUE,0,VLOOKUP(Журналисты!$B729,'15'!$B$2:$C$400,2,0))</f>
        <v>0</v>
      </c>
      <c r="I729" s="37">
        <f t="shared" si="42"/>
        <v>60100000</v>
      </c>
      <c r="K729" s="39">
        <f t="shared" si="43"/>
        <v>2</v>
      </c>
      <c r="M729" s="38" t="str">
        <f t="shared" si="44"/>
        <v>Hamburg</v>
      </c>
    </row>
    <row r="730" spans="1:13" ht="15">
      <c r="A730" s="46">
        <f>COUNTIFS(B$3:B$1130,B730)</f>
        <v>1</v>
      </c>
      <c r="B730" s="48" t="s">
        <v>79</v>
      </c>
      <c r="C730" s="47">
        <f>IF(ISNA(VLOOKUP(Журналисты!$B730,'10'!$B$2:$C$400,2,0))=TRUE,0,VLOOKUP(Журналисты!$B730,'10'!$B$2:$C$400,2,0))</f>
        <v>27600000</v>
      </c>
      <c r="D730" s="47">
        <f>IF(ISNA(VLOOKUP(Журналисты!$B730,'11'!$B$2:$C$400,2,0))=TRUE,0,VLOOKUP(Журналисты!$B730,'11'!$B$2:$C$400,2,0))</f>
        <v>29700000</v>
      </c>
      <c r="E730" s="47">
        <f>IF(ISNA(VLOOKUP(Журналисты!$B730,'12'!$B$2:$C$400,2,0))=TRUE,0,VLOOKUP(Журналисты!$B730,'12'!$B$2:$C$400,2,0))</f>
        <v>0</v>
      </c>
      <c r="F730" s="47">
        <f>IF(ISNA(VLOOKUP(Журналисты!$B730,'13'!$B$2:$C$400,2,0))=TRUE,0,VLOOKUP(Журналисты!$B730,'13'!$B$2:$C$400,2,0))</f>
        <v>0</v>
      </c>
      <c r="G730" s="47">
        <f>IF(ISNA(VLOOKUP(Журналисты!$B730,'14'!$B$2:$C$400,2,0))=TRUE,0,VLOOKUP(Журналисты!$B730,'14'!$B$2:$C$400,2,0))</f>
        <v>0</v>
      </c>
      <c r="H730" s="47">
        <f>IF(ISNA(VLOOKUP(Журналисты!$B730,'15'!$B$2:$C$400,2,0))=TRUE,0,VLOOKUP(Журналисты!$B730,'15'!$B$2:$C$400,2,0))</f>
        <v>0</v>
      </c>
      <c r="I730" s="37">
        <f t="shared" si="42"/>
        <v>57300000</v>
      </c>
      <c r="K730" s="39">
        <f t="shared" si="43"/>
        <v>2</v>
      </c>
      <c r="M730" s="38" t="str">
        <f t="shared" si="44"/>
        <v>CompAS</v>
      </c>
    </row>
    <row r="731" spans="1:13" ht="15">
      <c r="A731" s="46">
        <f>COUNTIFS(B$3:B$1130,B731)</f>
        <v>1</v>
      </c>
      <c r="B731" s="48" t="s">
        <v>78</v>
      </c>
      <c r="C731" s="47">
        <f>IF(ISNA(VLOOKUP(Журналисты!$B731,'10'!$B$2:$C$400,2,0))=TRUE,0,VLOOKUP(Журналисты!$B731,'10'!$B$2:$C$400,2,0))</f>
        <v>27900000</v>
      </c>
      <c r="D731" s="47">
        <f>IF(ISNA(VLOOKUP(Журналисты!$B731,'11'!$B$2:$C$400,2,0))=TRUE,0,VLOOKUP(Журналисты!$B731,'11'!$B$2:$C$400,2,0))</f>
        <v>27900000</v>
      </c>
      <c r="E731" s="47">
        <f>IF(ISNA(VLOOKUP(Журналисты!$B731,'12'!$B$2:$C$400,2,0))=TRUE,0,VLOOKUP(Журналисты!$B731,'12'!$B$2:$C$400,2,0))</f>
        <v>0</v>
      </c>
      <c r="F731" s="47">
        <f>IF(ISNA(VLOOKUP(Журналисты!$B731,'13'!$B$2:$C$400,2,0))=TRUE,0,VLOOKUP(Журналисты!$B731,'13'!$B$2:$C$400,2,0))</f>
        <v>0</v>
      </c>
      <c r="G731" s="47">
        <f>IF(ISNA(VLOOKUP(Журналисты!$B731,'14'!$B$2:$C$400,2,0))=TRUE,0,VLOOKUP(Журналисты!$B731,'14'!$B$2:$C$400,2,0))</f>
        <v>0</v>
      </c>
      <c r="H731" s="47">
        <f>IF(ISNA(VLOOKUP(Журналисты!$B731,'15'!$B$2:$C$400,2,0))=TRUE,0,VLOOKUP(Журналисты!$B731,'15'!$B$2:$C$400,2,0))</f>
        <v>0</v>
      </c>
      <c r="I731" s="37">
        <f t="shared" si="42"/>
        <v>55800000</v>
      </c>
      <c r="K731" s="39">
        <f t="shared" si="43"/>
        <v>2</v>
      </c>
      <c r="M731" s="38" t="str">
        <f t="shared" si="44"/>
        <v>CaggaM XyceuH</v>
      </c>
    </row>
    <row r="732" spans="1:13" ht="15">
      <c r="A732" s="46">
        <f>COUNTIFS(B$3:B$1130,B732)</f>
        <v>1</v>
      </c>
      <c r="B732" s="48" t="s">
        <v>88</v>
      </c>
      <c r="C732" s="47">
        <f>IF(ISNA(VLOOKUP(Журналисты!$B732,'10'!$B$2:$C$400,2,0))=TRUE,0,VLOOKUP(Журналисты!$B732,'10'!$B$2:$C$400,2,0))</f>
        <v>24900000</v>
      </c>
      <c r="D732" s="47">
        <f>IF(ISNA(VLOOKUP(Журналисты!$B732,'11'!$B$2:$C$400,2,0))=TRUE,0,VLOOKUP(Журналисты!$B732,'11'!$B$2:$C$400,2,0))</f>
        <v>26900000</v>
      </c>
      <c r="E732" s="47">
        <f>IF(ISNA(VLOOKUP(Журналисты!$B732,'12'!$B$2:$C$400,2,0))=TRUE,0,VLOOKUP(Журналисты!$B732,'12'!$B$2:$C$400,2,0))</f>
        <v>0</v>
      </c>
      <c r="F732" s="47">
        <f>IF(ISNA(VLOOKUP(Журналисты!$B732,'13'!$B$2:$C$400,2,0))=TRUE,0,VLOOKUP(Журналисты!$B732,'13'!$B$2:$C$400,2,0))</f>
        <v>0</v>
      </c>
      <c r="G732" s="47">
        <f>IF(ISNA(VLOOKUP(Журналисты!$B732,'14'!$B$2:$C$400,2,0))=TRUE,0,VLOOKUP(Журналисты!$B732,'14'!$B$2:$C$400,2,0))</f>
        <v>0</v>
      </c>
      <c r="H732" s="47">
        <f>IF(ISNA(VLOOKUP(Журналисты!$B732,'15'!$B$2:$C$400,2,0))=TRUE,0,VLOOKUP(Журналисты!$B732,'15'!$B$2:$C$400,2,0))</f>
        <v>0</v>
      </c>
      <c r="I732" s="37">
        <f t="shared" si="42"/>
        <v>51800000</v>
      </c>
      <c r="K732" s="39">
        <f t="shared" si="43"/>
        <v>2</v>
      </c>
      <c r="M732" s="38" t="str">
        <f t="shared" si="44"/>
        <v xml:space="preserve">roman191 </v>
      </c>
    </row>
    <row r="733" spans="1:13" ht="39">
      <c r="A733" s="46">
        <f>COUNTIFS(B$3:B$1130,B733)</f>
        <v>1</v>
      </c>
      <c r="B733" s="48" t="s">
        <v>86</v>
      </c>
      <c r="C733" s="47">
        <f>IF(ISNA(VLOOKUP(Журналисты!$B733,'10'!$B$2:$C$400,2,0))=TRUE,0,VLOOKUP(Журналисты!$B733,'10'!$B$2:$C$400,2,0))</f>
        <v>25700000</v>
      </c>
      <c r="D733" s="47">
        <f>IF(ISNA(VLOOKUP(Журналисты!$B733,'11'!$B$2:$C$400,2,0))=TRUE,0,VLOOKUP(Журналисты!$B733,'11'!$B$2:$C$400,2,0))</f>
        <v>25700000</v>
      </c>
      <c r="E733" s="47">
        <f>IF(ISNA(VLOOKUP(Журналисты!$B733,'12'!$B$2:$C$400,2,0))=TRUE,0,VLOOKUP(Журналисты!$B733,'12'!$B$2:$C$400,2,0))</f>
        <v>0</v>
      </c>
      <c r="F733" s="47">
        <f>IF(ISNA(VLOOKUP(Журналисты!$B733,'13'!$B$2:$C$400,2,0))=TRUE,0,VLOOKUP(Журналисты!$B733,'13'!$B$2:$C$400,2,0))</f>
        <v>0</v>
      </c>
      <c r="G733" s="47">
        <f>IF(ISNA(VLOOKUP(Журналисты!$B733,'14'!$B$2:$C$400,2,0))=TRUE,0,VLOOKUP(Журналисты!$B733,'14'!$B$2:$C$400,2,0))</f>
        <v>0</v>
      </c>
      <c r="H733" s="47">
        <f>IF(ISNA(VLOOKUP(Журналисты!$B733,'15'!$B$2:$C$400,2,0))=TRUE,0,VLOOKUP(Журналисты!$B733,'15'!$B$2:$C$400,2,0))</f>
        <v>0</v>
      </c>
      <c r="I733" s="37">
        <f t="shared" si="42"/>
        <v>51400000</v>
      </c>
      <c r="K733" s="39">
        <f t="shared" si="43"/>
        <v>2</v>
      </c>
      <c r="M733" s="38" t="str">
        <f t="shared" si="44"/>
        <v>Александр Калинчук (Лысый хрен Уиллис)</v>
      </c>
    </row>
    <row r="734" spans="1:13" ht="15">
      <c r="A734" s="46">
        <f>COUNTIFS(B$3:B$1130,B734)</f>
        <v>1</v>
      </c>
      <c r="B734" s="48" t="s">
        <v>93</v>
      </c>
      <c r="C734" s="47">
        <f>IF(ISNA(VLOOKUP(Журналисты!$B734,'10'!$B$2:$C$400,2,0))=TRUE,0,VLOOKUP(Журналисты!$B734,'10'!$B$2:$C$400,2,0))</f>
        <v>23600000</v>
      </c>
      <c r="D734" s="47">
        <f>IF(ISNA(VLOOKUP(Журналисты!$B734,'11'!$B$2:$C$400,2,0))=TRUE,0,VLOOKUP(Журналисты!$B734,'11'!$B$2:$C$400,2,0))</f>
        <v>23600000</v>
      </c>
      <c r="E734" s="47">
        <f>IF(ISNA(VLOOKUP(Журналисты!$B734,'12'!$B$2:$C$400,2,0))=TRUE,0,VLOOKUP(Журналисты!$B734,'12'!$B$2:$C$400,2,0))</f>
        <v>0</v>
      </c>
      <c r="F734" s="47">
        <f>IF(ISNA(VLOOKUP(Журналисты!$B734,'13'!$B$2:$C$400,2,0))=TRUE,0,VLOOKUP(Журналисты!$B734,'13'!$B$2:$C$400,2,0))</f>
        <v>0</v>
      </c>
      <c r="G734" s="47">
        <f>IF(ISNA(VLOOKUP(Журналисты!$B734,'14'!$B$2:$C$400,2,0))=TRUE,0,VLOOKUP(Журналисты!$B734,'14'!$B$2:$C$400,2,0))</f>
        <v>0</v>
      </c>
      <c r="H734" s="47">
        <f>IF(ISNA(VLOOKUP(Журналисты!$B734,'15'!$B$2:$C$400,2,0))=TRUE,0,VLOOKUP(Журналисты!$B734,'15'!$B$2:$C$400,2,0))</f>
        <v>0</v>
      </c>
      <c r="I734" s="37">
        <f t="shared" si="42"/>
        <v>47200000</v>
      </c>
      <c r="K734" s="39">
        <f t="shared" si="43"/>
        <v>2</v>
      </c>
      <c r="M734" s="38" t="str">
        <f t="shared" si="44"/>
        <v>KIRIX019</v>
      </c>
    </row>
    <row r="735" spans="1:13" ht="15">
      <c r="A735" s="46">
        <f>COUNTIFS(B$3:B$1130,B735)</f>
        <v>1</v>
      </c>
      <c r="B735" s="48" t="s">
        <v>325</v>
      </c>
      <c r="C735" s="47">
        <f>IF(ISNA(VLOOKUP(Журналисты!$B735,'10'!$B$2:$C$400,2,0))=TRUE,0,VLOOKUP(Журналисты!$B735,'10'!$B$2:$C$400,2,0))</f>
        <v>0</v>
      </c>
      <c r="D735" s="47">
        <f>IF(ISNA(VLOOKUP(Журналисты!$B735,'11'!$B$2:$C$400,2,0))=TRUE,0,VLOOKUP(Журналисты!$B735,'11'!$B$2:$C$400,2,0))</f>
        <v>23300000</v>
      </c>
      <c r="E735" s="47">
        <f>IF(ISNA(VLOOKUP(Журналисты!$B735,'12'!$B$2:$C$400,2,0))=TRUE,0,VLOOKUP(Журналисты!$B735,'12'!$B$2:$C$400,2,0))</f>
        <v>0</v>
      </c>
      <c r="F735" s="47">
        <f>IF(ISNA(VLOOKUP(Журналисты!$B735,'13'!$B$2:$C$400,2,0))=TRUE,0,VLOOKUP(Журналисты!$B735,'13'!$B$2:$C$400,2,0))</f>
        <v>0</v>
      </c>
      <c r="G735" s="47">
        <f>IF(ISNA(VLOOKUP(Журналисты!$B735,'14'!$B$2:$C$400,2,0))=TRUE,0,VLOOKUP(Журналисты!$B735,'14'!$B$2:$C$400,2,0))</f>
        <v>0</v>
      </c>
      <c r="H735" s="47">
        <f>IF(ISNA(VLOOKUP(Журналисты!$B735,'15'!$B$2:$C$400,2,0))=TRUE,0,VLOOKUP(Журналисты!$B735,'15'!$B$2:$C$400,2,0))</f>
        <v>0</v>
      </c>
      <c r="I735" s="37">
        <f t="shared" si="42"/>
        <v>23300000</v>
      </c>
      <c r="K735" s="39">
        <f t="shared" si="43"/>
        <v>1</v>
      </c>
      <c r="M735" s="38" t="str">
        <f t="shared" si="44"/>
        <v>Kotia83</v>
      </c>
    </row>
    <row r="736" spans="1:13" ht="15">
      <c r="A736" s="46">
        <f>COUNTIFS(B$3:B$1130,B736)</f>
        <v>1</v>
      </c>
      <c r="B736" s="48" t="s">
        <v>110</v>
      </c>
      <c r="C736" s="47">
        <f>IF(ISNA(VLOOKUP(Журналисты!$B736,'10'!$B$2:$C$400,2,0))=TRUE,0,VLOOKUP(Журналисты!$B736,'10'!$B$2:$C$400,2,0))</f>
        <v>19200000</v>
      </c>
      <c r="D736" s="47">
        <f>IF(ISNA(VLOOKUP(Журналисты!$B736,'11'!$B$2:$C$400,2,0))=TRUE,0,VLOOKUP(Журналисты!$B736,'11'!$B$2:$C$400,2,0))</f>
        <v>22600000</v>
      </c>
      <c r="E736" s="47">
        <f>IF(ISNA(VLOOKUP(Журналисты!$B736,'12'!$B$2:$C$400,2,0))=TRUE,0,VLOOKUP(Журналисты!$B736,'12'!$B$2:$C$400,2,0))</f>
        <v>0</v>
      </c>
      <c r="F736" s="47">
        <f>IF(ISNA(VLOOKUP(Журналисты!$B736,'13'!$B$2:$C$400,2,0))=TRUE,0,VLOOKUP(Журналисты!$B736,'13'!$B$2:$C$400,2,0))</f>
        <v>0</v>
      </c>
      <c r="G736" s="47">
        <f>IF(ISNA(VLOOKUP(Журналисты!$B736,'14'!$B$2:$C$400,2,0))=TRUE,0,VLOOKUP(Журналисты!$B736,'14'!$B$2:$C$400,2,0))</f>
        <v>0</v>
      </c>
      <c r="H736" s="47">
        <f>IF(ISNA(VLOOKUP(Журналисты!$B736,'15'!$B$2:$C$400,2,0))=TRUE,0,VLOOKUP(Журналисты!$B736,'15'!$B$2:$C$400,2,0))</f>
        <v>0</v>
      </c>
      <c r="I736" s="37">
        <f t="shared" si="42"/>
        <v>41800000</v>
      </c>
      <c r="K736" s="39">
        <f t="shared" si="43"/>
        <v>2</v>
      </c>
      <c r="M736" s="38" t="str">
        <f t="shared" si="44"/>
        <v>Lexan</v>
      </c>
    </row>
    <row r="737" spans="1:13" ht="15">
      <c r="A737" s="46">
        <f>COUNTIFS(B$3:B$1130,B737)</f>
        <v>1</v>
      </c>
      <c r="B737" s="48" t="s">
        <v>98</v>
      </c>
      <c r="C737" s="47">
        <f>IF(ISNA(VLOOKUP(Журналисты!$B737,'10'!$B$2:$C$400,2,0))=TRUE,0,VLOOKUP(Журналисты!$B737,'10'!$B$2:$C$400,2,0))</f>
        <v>21300000</v>
      </c>
      <c r="D737" s="47">
        <f>IF(ISNA(VLOOKUP(Журналисты!$B737,'11'!$B$2:$C$400,2,0))=TRUE,0,VLOOKUP(Журналисты!$B737,'11'!$B$2:$C$400,2,0))</f>
        <v>21700000</v>
      </c>
      <c r="E737" s="47">
        <f>IF(ISNA(VLOOKUP(Журналисты!$B737,'12'!$B$2:$C$400,2,0))=TRUE,0,VLOOKUP(Журналисты!$B737,'12'!$B$2:$C$400,2,0))</f>
        <v>0</v>
      </c>
      <c r="F737" s="47">
        <f>IF(ISNA(VLOOKUP(Журналисты!$B737,'13'!$B$2:$C$400,2,0))=TRUE,0,VLOOKUP(Журналисты!$B737,'13'!$B$2:$C$400,2,0))</f>
        <v>0</v>
      </c>
      <c r="G737" s="47">
        <f>IF(ISNA(VLOOKUP(Журналисты!$B737,'14'!$B$2:$C$400,2,0))=TRUE,0,VLOOKUP(Журналисты!$B737,'14'!$B$2:$C$400,2,0))</f>
        <v>0</v>
      </c>
      <c r="H737" s="47">
        <f>IF(ISNA(VLOOKUP(Журналисты!$B737,'15'!$B$2:$C$400,2,0))=TRUE,0,VLOOKUP(Журналисты!$B737,'15'!$B$2:$C$400,2,0))</f>
        <v>0</v>
      </c>
      <c r="I737" s="37">
        <f t="shared" si="42"/>
        <v>43000000</v>
      </c>
      <c r="K737" s="39">
        <f t="shared" si="43"/>
        <v>2</v>
      </c>
      <c r="M737" s="38" t="str">
        <f t="shared" si="44"/>
        <v>Martiny</v>
      </c>
    </row>
    <row r="738" spans="1:13" ht="15">
      <c r="A738" s="46">
        <f>COUNTIFS(B$3:B$1130,B738)</f>
        <v>1</v>
      </c>
      <c r="B738" s="48" t="s">
        <v>103</v>
      </c>
      <c r="C738" s="47">
        <f>IF(ISNA(VLOOKUP(Журналисты!$B738,'10'!$B$2:$C$400,2,0))=TRUE,0,VLOOKUP(Журналисты!$B738,'10'!$B$2:$C$400,2,0))</f>
        <v>20800000</v>
      </c>
      <c r="D738" s="47">
        <f>IF(ISNA(VLOOKUP(Журналисты!$B738,'11'!$B$2:$C$400,2,0))=TRUE,0,VLOOKUP(Журналисты!$B738,'11'!$B$2:$C$400,2,0))</f>
        <v>20800000</v>
      </c>
      <c r="E738" s="47">
        <f>IF(ISNA(VLOOKUP(Журналисты!$B738,'12'!$B$2:$C$400,2,0))=TRUE,0,VLOOKUP(Журналисты!$B738,'12'!$B$2:$C$400,2,0))</f>
        <v>0</v>
      </c>
      <c r="F738" s="47">
        <f>IF(ISNA(VLOOKUP(Журналисты!$B738,'13'!$B$2:$C$400,2,0))=TRUE,0,VLOOKUP(Журналисты!$B738,'13'!$B$2:$C$400,2,0))</f>
        <v>0</v>
      </c>
      <c r="G738" s="47">
        <f>IF(ISNA(VLOOKUP(Журналисты!$B738,'14'!$B$2:$C$400,2,0))=TRUE,0,VLOOKUP(Журналисты!$B738,'14'!$B$2:$C$400,2,0))</f>
        <v>0</v>
      </c>
      <c r="H738" s="47">
        <f>IF(ISNA(VLOOKUP(Журналисты!$B738,'15'!$B$2:$C$400,2,0))=TRUE,0,VLOOKUP(Журналисты!$B738,'15'!$B$2:$C$400,2,0))</f>
        <v>0</v>
      </c>
      <c r="I738" s="37">
        <f t="shared" si="42"/>
        <v>41600000</v>
      </c>
      <c r="K738" s="39">
        <f t="shared" si="43"/>
        <v>2</v>
      </c>
      <c r="M738" s="38" t="str">
        <f t="shared" si="44"/>
        <v>Арий</v>
      </c>
    </row>
    <row r="739" spans="1:13" ht="15">
      <c r="A739" s="46">
        <f>COUNTIFS(B$3:B$1130,B739)</f>
        <v>1</v>
      </c>
      <c r="B739" s="48" t="s">
        <v>104</v>
      </c>
      <c r="C739" s="47">
        <f>IF(ISNA(VLOOKUP(Журналисты!$B739,'10'!$B$2:$C$400,2,0))=TRUE,0,VLOOKUP(Журналисты!$B739,'10'!$B$2:$C$400,2,0))</f>
        <v>20600000</v>
      </c>
      <c r="D739" s="47">
        <f>IF(ISNA(VLOOKUP(Журналисты!$B739,'11'!$B$2:$C$400,2,0))=TRUE,0,VLOOKUP(Журналисты!$B739,'11'!$B$2:$C$400,2,0))</f>
        <v>20600000</v>
      </c>
      <c r="E739" s="47">
        <f>IF(ISNA(VLOOKUP(Журналисты!$B739,'12'!$B$2:$C$400,2,0))=TRUE,0,VLOOKUP(Журналисты!$B739,'12'!$B$2:$C$400,2,0))</f>
        <v>0</v>
      </c>
      <c r="F739" s="47">
        <f>IF(ISNA(VLOOKUP(Журналисты!$B739,'13'!$B$2:$C$400,2,0))=TRUE,0,VLOOKUP(Журналисты!$B739,'13'!$B$2:$C$400,2,0))</f>
        <v>0</v>
      </c>
      <c r="G739" s="47">
        <f>IF(ISNA(VLOOKUP(Журналисты!$B739,'14'!$B$2:$C$400,2,0))=TRUE,0,VLOOKUP(Журналисты!$B739,'14'!$B$2:$C$400,2,0))</f>
        <v>0</v>
      </c>
      <c r="H739" s="47">
        <f>IF(ISNA(VLOOKUP(Журналисты!$B739,'15'!$B$2:$C$400,2,0))=TRUE,0,VLOOKUP(Журналисты!$B739,'15'!$B$2:$C$400,2,0))</f>
        <v>0</v>
      </c>
      <c r="I739" s="37">
        <f t="shared" si="42"/>
        <v>41200000</v>
      </c>
      <c r="K739" s="39">
        <f t="shared" si="43"/>
        <v>2</v>
      </c>
      <c r="M739" s="38" t="str">
        <f t="shared" si="44"/>
        <v>deliev</v>
      </c>
    </row>
    <row r="740" spans="1:13" ht="15">
      <c r="A740" s="46">
        <f>COUNTIFS(B$3:B$1130,B740)</f>
        <v>1</v>
      </c>
      <c r="B740" s="48" t="s">
        <v>105</v>
      </c>
      <c r="C740" s="47">
        <f>IF(ISNA(VLOOKUP(Журналисты!$B740,'10'!$B$2:$C$400,2,0))=TRUE,0,VLOOKUP(Журналисты!$B740,'10'!$B$2:$C$400,2,0))</f>
        <v>20100000</v>
      </c>
      <c r="D740" s="47">
        <f>IF(ISNA(VLOOKUP(Журналисты!$B740,'11'!$B$2:$C$400,2,0))=TRUE,0,VLOOKUP(Журналисты!$B740,'11'!$B$2:$C$400,2,0))</f>
        <v>20100000</v>
      </c>
      <c r="E740" s="47">
        <f>IF(ISNA(VLOOKUP(Журналисты!$B740,'12'!$B$2:$C$400,2,0))=TRUE,0,VLOOKUP(Журналисты!$B740,'12'!$B$2:$C$400,2,0))</f>
        <v>0</v>
      </c>
      <c r="F740" s="47">
        <f>IF(ISNA(VLOOKUP(Журналисты!$B740,'13'!$B$2:$C$400,2,0))=TRUE,0,VLOOKUP(Журналисты!$B740,'13'!$B$2:$C$400,2,0))</f>
        <v>0</v>
      </c>
      <c r="G740" s="47">
        <f>IF(ISNA(VLOOKUP(Журналисты!$B740,'14'!$B$2:$C$400,2,0))=TRUE,0,VLOOKUP(Журналисты!$B740,'14'!$B$2:$C$400,2,0))</f>
        <v>0</v>
      </c>
      <c r="H740" s="47">
        <f>IF(ISNA(VLOOKUP(Журналисты!$B740,'15'!$B$2:$C$400,2,0))=TRUE,0,VLOOKUP(Журналисты!$B740,'15'!$B$2:$C$400,2,0))</f>
        <v>0</v>
      </c>
      <c r="I740" s="37">
        <f t="shared" si="42"/>
        <v>40200000</v>
      </c>
      <c r="K740" s="39">
        <f t="shared" si="43"/>
        <v>2</v>
      </c>
      <c r="M740" s="38" t="str">
        <f t="shared" si="44"/>
        <v>DRUGINNIK</v>
      </c>
    </row>
    <row r="741" spans="1:13" ht="15">
      <c r="A741" s="46">
        <f>COUNTIFS(B$3:B$1130,B741)</f>
        <v>1</v>
      </c>
      <c r="B741" s="48" t="s">
        <v>107</v>
      </c>
      <c r="C741" s="47">
        <f>IF(ISNA(VLOOKUP(Журналисты!$B741,'10'!$B$2:$C$400,2,0))=TRUE,0,VLOOKUP(Журналисты!$B741,'10'!$B$2:$C$400,2,0))</f>
        <v>19900000</v>
      </c>
      <c r="D741" s="47">
        <f>IF(ISNA(VLOOKUP(Журналисты!$B741,'11'!$B$2:$C$400,2,0))=TRUE,0,VLOOKUP(Журналисты!$B741,'11'!$B$2:$C$400,2,0))</f>
        <v>19900000</v>
      </c>
      <c r="E741" s="47">
        <f>IF(ISNA(VLOOKUP(Журналисты!$B741,'12'!$B$2:$C$400,2,0))=TRUE,0,VLOOKUP(Журналисты!$B741,'12'!$B$2:$C$400,2,0))</f>
        <v>0</v>
      </c>
      <c r="F741" s="47">
        <f>IF(ISNA(VLOOKUP(Журналисты!$B741,'13'!$B$2:$C$400,2,0))=TRUE,0,VLOOKUP(Журналисты!$B741,'13'!$B$2:$C$400,2,0))</f>
        <v>0</v>
      </c>
      <c r="G741" s="47">
        <f>IF(ISNA(VLOOKUP(Журналисты!$B741,'14'!$B$2:$C$400,2,0))=TRUE,0,VLOOKUP(Журналисты!$B741,'14'!$B$2:$C$400,2,0))</f>
        <v>0</v>
      </c>
      <c r="H741" s="47">
        <f>IF(ISNA(VLOOKUP(Журналисты!$B741,'15'!$B$2:$C$400,2,0))=TRUE,0,VLOOKUP(Журналисты!$B741,'15'!$B$2:$C$400,2,0))</f>
        <v>0</v>
      </c>
      <c r="I741" s="37">
        <f t="shared" si="42"/>
        <v>39800000</v>
      </c>
      <c r="K741" s="39">
        <f t="shared" si="43"/>
        <v>2</v>
      </c>
      <c r="M741" s="38" t="str">
        <f t="shared" si="44"/>
        <v>Jeam</v>
      </c>
    </row>
    <row r="742" spans="1:13" ht="15">
      <c r="A742" s="46">
        <f>COUNTIFS(B$3:B$1130,B742)</f>
        <v>1</v>
      </c>
      <c r="B742" s="48" t="s">
        <v>75</v>
      </c>
      <c r="C742" s="47">
        <f>IF(ISNA(VLOOKUP(Журналисты!$B742,'10'!$B$2:$C$400,2,0))=TRUE,0,VLOOKUP(Журналисты!$B742,'10'!$B$2:$C$400,2,0))</f>
        <v>29200000</v>
      </c>
      <c r="D742" s="47">
        <f>IF(ISNA(VLOOKUP(Журналисты!$B742,'11'!$B$2:$C$400,2,0))=TRUE,0,VLOOKUP(Журналисты!$B742,'11'!$B$2:$C$400,2,0))</f>
        <v>19300000</v>
      </c>
      <c r="E742" s="47">
        <f>IF(ISNA(VLOOKUP(Журналисты!$B742,'12'!$B$2:$C$400,2,0))=TRUE,0,VLOOKUP(Журналисты!$B742,'12'!$B$2:$C$400,2,0))</f>
        <v>0</v>
      </c>
      <c r="F742" s="47">
        <f>IF(ISNA(VLOOKUP(Журналисты!$B742,'13'!$B$2:$C$400,2,0))=TRUE,0,VLOOKUP(Журналисты!$B742,'13'!$B$2:$C$400,2,0))</f>
        <v>0</v>
      </c>
      <c r="G742" s="47">
        <f>IF(ISNA(VLOOKUP(Журналисты!$B742,'14'!$B$2:$C$400,2,0))=TRUE,0,VLOOKUP(Журналисты!$B742,'14'!$B$2:$C$400,2,0))</f>
        <v>0</v>
      </c>
      <c r="H742" s="47">
        <f>IF(ISNA(VLOOKUP(Журналисты!$B742,'15'!$B$2:$C$400,2,0))=TRUE,0,VLOOKUP(Журналисты!$B742,'15'!$B$2:$C$400,2,0))</f>
        <v>0</v>
      </c>
      <c r="I742" s="37">
        <f t="shared" si="42"/>
        <v>48500000</v>
      </c>
      <c r="K742" s="39">
        <f t="shared" si="43"/>
        <v>2</v>
      </c>
      <c r="M742" s="38" t="str">
        <f t="shared" si="44"/>
        <v>Терон</v>
      </c>
    </row>
    <row r="743" spans="1:13" ht="15">
      <c r="A743" s="46">
        <f>COUNTIFS(B$3:B$1130,B743)</f>
        <v>1</v>
      </c>
      <c r="B743" s="48" t="s">
        <v>130</v>
      </c>
      <c r="C743" s="47">
        <f>IF(ISNA(VLOOKUP(Журналисты!$B743,'10'!$B$2:$C$400,2,0))=TRUE,0,VLOOKUP(Журналисты!$B743,'10'!$B$2:$C$400,2,0))</f>
        <v>15400000</v>
      </c>
      <c r="D743" s="47">
        <f>IF(ISNA(VLOOKUP(Журналисты!$B743,'11'!$B$2:$C$400,2,0))=TRUE,0,VLOOKUP(Журналисты!$B743,'11'!$B$2:$C$400,2,0))</f>
        <v>19200000</v>
      </c>
      <c r="E743" s="47">
        <f>IF(ISNA(VLOOKUP(Журналисты!$B743,'12'!$B$2:$C$400,2,0))=TRUE,0,VLOOKUP(Журналисты!$B743,'12'!$B$2:$C$400,2,0))</f>
        <v>0</v>
      </c>
      <c r="F743" s="47">
        <f>IF(ISNA(VLOOKUP(Журналисты!$B743,'13'!$B$2:$C$400,2,0))=TRUE,0,VLOOKUP(Журналисты!$B743,'13'!$B$2:$C$400,2,0))</f>
        <v>0</v>
      </c>
      <c r="G743" s="47">
        <f>IF(ISNA(VLOOKUP(Журналисты!$B743,'14'!$B$2:$C$400,2,0))=TRUE,0,VLOOKUP(Журналисты!$B743,'14'!$B$2:$C$400,2,0))</f>
        <v>0</v>
      </c>
      <c r="H743" s="47">
        <f>IF(ISNA(VLOOKUP(Журналисты!$B743,'15'!$B$2:$C$400,2,0))=TRUE,0,VLOOKUP(Журналисты!$B743,'15'!$B$2:$C$400,2,0))</f>
        <v>0</v>
      </c>
      <c r="I743" s="37">
        <f t="shared" si="42"/>
        <v>34600000</v>
      </c>
      <c r="K743" s="39">
        <f t="shared" si="43"/>
        <v>2</v>
      </c>
      <c r="M743" s="38" t="str">
        <f t="shared" si="44"/>
        <v>Прокопенко</v>
      </c>
    </row>
    <row r="744" spans="1:13" ht="15">
      <c r="A744" s="46">
        <f>COUNTIFS(B$3:B$1130,B744)</f>
        <v>1</v>
      </c>
      <c r="B744" s="48" t="s">
        <v>111</v>
      </c>
      <c r="C744" s="47">
        <f>IF(ISNA(VLOOKUP(Журналисты!$B744,'10'!$B$2:$C$400,2,0))=TRUE,0,VLOOKUP(Журналисты!$B744,'10'!$B$2:$C$400,2,0))</f>
        <v>19200000</v>
      </c>
      <c r="D744" s="47">
        <f>IF(ISNA(VLOOKUP(Журналисты!$B744,'11'!$B$2:$C$400,2,0))=TRUE,0,VLOOKUP(Журналисты!$B744,'11'!$B$2:$C$400,2,0))</f>
        <v>19200000</v>
      </c>
      <c r="E744" s="47">
        <f>IF(ISNA(VLOOKUP(Журналисты!$B744,'12'!$B$2:$C$400,2,0))=TRUE,0,VLOOKUP(Журналисты!$B744,'12'!$B$2:$C$400,2,0))</f>
        <v>0</v>
      </c>
      <c r="F744" s="47">
        <f>IF(ISNA(VLOOKUP(Журналисты!$B744,'13'!$B$2:$C$400,2,0))=TRUE,0,VLOOKUP(Журналисты!$B744,'13'!$B$2:$C$400,2,0))</f>
        <v>0</v>
      </c>
      <c r="G744" s="47">
        <f>IF(ISNA(VLOOKUP(Журналисты!$B744,'14'!$B$2:$C$400,2,0))=TRUE,0,VLOOKUP(Журналисты!$B744,'14'!$B$2:$C$400,2,0))</f>
        <v>0</v>
      </c>
      <c r="H744" s="47">
        <f>IF(ISNA(VLOOKUP(Журналисты!$B744,'15'!$B$2:$C$400,2,0))=TRUE,0,VLOOKUP(Журналисты!$B744,'15'!$B$2:$C$400,2,0))</f>
        <v>0</v>
      </c>
      <c r="I744" s="37">
        <f t="shared" si="42"/>
        <v>38400000</v>
      </c>
      <c r="K744" s="39">
        <f t="shared" si="43"/>
        <v>2</v>
      </c>
      <c r="M744" s="38" t="str">
        <f t="shared" si="44"/>
        <v>pressmaster</v>
      </c>
    </row>
    <row r="745" spans="1:13" ht="15">
      <c r="A745" s="46">
        <f>COUNTIFS(B$3:B$1130,B745)</f>
        <v>1</v>
      </c>
      <c r="B745" s="48" t="s">
        <v>113</v>
      </c>
      <c r="C745" s="47">
        <f>IF(ISNA(VLOOKUP(Журналисты!$B745,'10'!$B$2:$C$400,2,0))=TRUE,0,VLOOKUP(Журналисты!$B745,'10'!$B$2:$C$400,2,0))</f>
        <v>19000000</v>
      </c>
      <c r="D745" s="47">
        <f>IF(ISNA(VLOOKUP(Журналисты!$B745,'11'!$B$2:$C$400,2,0))=TRUE,0,VLOOKUP(Журналисты!$B745,'11'!$B$2:$C$400,2,0))</f>
        <v>19000000</v>
      </c>
      <c r="E745" s="47">
        <f>IF(ISNA(VLOOKUP(Журналисты!$B745,'12'!$B$2:$C$400,2,0))=TRUE,0,VLOOKUP(Журналисты!$B745,'12'!$B$2:$C$400,2,0))</f>
        <v>0</v>
      </c>
      <c r="F745" s="47">
        <f>IF(ISNA(VLOOKUP(Журналисты!$B745,'13'!$B$2:$C$400,2,0))=TRUE,0,VLOOKUP(Журналисты!$B745,'13'!$B$2:$C$400,2,0))</f>
        <v>0</v>
      </c>
      <c r="G745" s="47">
        <f>IF(ISNA(VLOOKUP(Журналисты!$B745,'14'!$B$2:$C$400,2,0))=TRUE,0,VLOOKUP(Журналисты!$B745,'14'!$B$2:$C$400,2,0))</f>
        <v>0</v>
      </c>
      <c r="H745" s="47">
        <f>IF(ISNA(VLOOKUP(Журналисты!$B745,'15'!$B$2:$C$400,2,0))=TRUE,0,VLOOKUP(Журналисты!$B745,'15'!$B$2:$C$400,2,0))</f>
        <v>0</v>
      </c>
      <c r="I745" s="37">
        <f t="shared" si="42"/>
        <v>38000000</v>
      </c>
      <c r="K745" s="39">
        <f t="shared" si="43"/>
        <v>2</v>
      </c>
      <c r="M745" s="38" t="str">
        <f t="shared" si="44"/>
        <v>Deniskaaaaa</v>
      </c>
    </row>
    <row r="746" spans="1:13" ht="15">
      <c r="A746" s="46">
        <f>COUNTIFS(B$3:B$1130,B746)</f>
        <v>1</v>
      </c>
      <c r="B746" s="48" t="s">
        <v>120</v>
      </c>
      <c r="C746" s="47">
        <f>IF(ISNA(VLOOKUP(Журналисты!$B746,'10'!$B$2:$C$400,2,0))=TRUE,0,VLOOKUP(Журналисты!$B746,'10'!$B$2:$C$400,2,0))</f>
        <v>18200000</v>
      </c>
      <c r="D746" s="47">
        <f>IF(ISNA(VLOOKUP(Журналисты!$B746,'11'!$B$2:$C$400,2,0))=TRUE,0,VLOOKUP(Журналисты!$B746,'11'!$B$2:$C$400,2,0))</f>
        <v>18200000</v>
      </c>
      <c r="E746" s="47">
        <f>IF(ISNA(VLOOKUP(Журналисты!$B746,'12'!$B$2:$C$400,2,0))=TRUE,0,VLOOKUP(Журналисты!$B746,'12'!$B$2:$C$400,2,0))</f>
        <v>0</v>
      </c>
      <c r="F746" s="47">
        <f>IF(ISNA(VLOOKUP(Журналисты!$B746,'13'!$B$2:$C$400,2,0))=TRUE,0,VLOOKUP(Журналисты!$B746,'13'!$B$2:$C$400,2,0))</f>
        <v>0</v>
      </c>
      <c r="G746" s="47">
        <f>IF(ISNA(VLOOKUP(Журналисты!$B746,'14'!$B$2:$C$400,2,0))=TRUE,0,VLOOKUP(Журналисты!$B746,'14'!$B$2:$C$400,2,0))</f>
        <v>0</v>
      </c>
      <c r="H746" s="47">
        <f>IF(ISNA(VLOOKUP(Журналисты!$B746,'15'!$B$2:$C$400,2,0))=TRUE,0,VLOOKUP(Журналисты!$B746,'15'!$B$2:$C$400,2,0))</f>
        <v>0</v>
      </c>
      <c r="I746" s="37">
        <f t="shared" si="42"/>
        <v>36400000</v>
      </c>
      <c r="K746" s="39">
        <f t="shared" si="43"/>
        <v>2</v>
      </c>
      <c r="M746" s="38" t="str">
        <f t="shared" si="44"/>
        <v>Zubr90</v>
      </c>
    </row>
    <row r="747" spans="1:13" ht="15">
      <c r="A747" s="46">
        <f>COUNTIFS(B$3:B$1130,B747)</f>
        <v>1</v>
      </c>
      <c r="B747" s="48" t="s">
        <v>119</v>
      </c>
      <c r="C747" s="47">
        <f>IF(ISNA(VLOOKUP(Журналисты!$B747,'10'!$B$2:$C$400,2,0))=TRUE,0,VLOOKUP(Журналисты!$B747,'10'!$B$2:$C$400,2,0))</f>
        <v>18200000</v>
      </c>
      <c r="D747" s="47">
        <f>IF(ISNA(VLOOKUP(Журналисты!$B747,'11'!$B$2:$C$400,2,0))=TRUE,0,VLOOKUP(Журналисты!$B747,'11'!$B$2:$C$400,2,0))</f>
        <v>18200000</v>
      </c>
      <c r="E747" s="47">
        <f>IF(ISNA(VLOOKUP(Журналисты!$B747,'12'!$B$2:$C$400,2,0))=TRUE,0,VLOOKUP(Журналисты!$B747,'12'!$B$2:$C$400,2,0))</f>
        <v>0</v>
      </c>
      <c r="F747" s="47">
        <f>IF(ISNA(VLOOKUP(Журналисты!$B747,'13'!$B$2:$C$400,2,0))=TRUE,0,VLOOKUP(Журналисты!$B747,'13'!$B$2:$C$400,2,0))</f>
        <v>0</v>
      </c>
      <c r="G747" s="47">
        <f>IF(ISNA(VLOOKUP(Журналисты!$B747,'14'!$B$2:$C$400,2,0))=TRUE,0,VLOOKUP(Журналисты!$B747,'14'!$B$2:$C$400,2,0))</f>
        <v>0</v>
      </c>
      <c r="H747" s="47">
        <f>IF(ISNA(VLOOKUP(Журналисты!$B747,'15'!$B$2:$C$400,2,0))=TRUE,0,VLOOKUP(Журналисты!$B747,'15'!$B$2:$C$400,2,0))</f>
        <v>0</v>
      </c>
      <c r="I747" s="37">
        <f t="shared" si="42"/>
        <v>36400000</v>
      </c>
      <c r="K747" s="39">
        <f t="shared" si="43"/>
        <v>2</v>
      </c>
      <c r="M747" s="38" t="str">
        <f t="shared" si="44"/>
        <v>Barbos1</v>
      </c>
    </row>
    <row r="748" spans="1:13" ht="15">
      <c r="A748" s="46">
        <f>COUNTIFS(B$3:B$1130,B748)</f>
        <v>1</v>
      </c>
      <c r="B748" s="48" t="s">
        <v>134</v>
      </c>
      <c r="C748" s="47">
        <f>IF(ISNA(VLOOKUP(Журналисты!$B748,'10'!$B$2:$C$400,2,0))=TRUE,0,VLOOKUP(Журналисты!$B748,'10'!$B$2:$C$400,2,0))</f>
        <v>15100000</v>
      </c>
      <c r="D748" s="47">
        <f>IF(ISNA(VLOOKUP(Журналисты!$B748,'11'!$B$2:$C$400,2,0))=TRUE,0,VLOOKUP(Журналисты!$B748,'11'!$B$2:$C$400,2,0))</f>
        <v>17800000</v>
      </c>
      <c r="E748" s="47">
        <f>IF(ISNA(VLOOKUP(Журналисты!$B748,'12'!$B$2:$C$400,2,0))=TRUE,0,VLOOKUP(Журналисты!$B748,'12'!$B$2:$C$400,2,0))</f>
        <v>0</v>
      </c>
      <c r="F748" s="47">
        <f>IF(ISNA(VLOOKUP(Журналисты!$B748,'13'!$B$2:$C$400,2,0))=TRUE,0,VLOOKUP(Журналисты!$B748,'13'!$B$2:$C$400,2,0))</f>
        <v>0</v>
      </c>
      <c r="G748" s="47">
        <f>IF(ISNA(VLOOKUP(Журналисты!$B748,'14'!$B$2:$C$400,2,0))=TRUE,0,VLOOKUP(Журналисты!$B748,'14'!$B$2:$C$400,2,0))</f>
        <v>0</v>
      </c>
      <c r="H748" s="47">
        <f>IF(ISNA(VLOOKUP(Журналисты!$B748,'15'!$B$2:$C$400,2,0))=TRUE,0,VLOOKUP(Журналисты!$B748,'15'!$B$2:$C$400,2,0))</f>
        <v>0</v>
      </c>
      <c r="I748" s="37">
        <f t="shared" si="42"/>
        <v>32900000</v>
      </c>
      <c r="K748" s="39">
        <f t="shared" si="43"/>
        <v>2</v>
      </c>
      <c r="M748" s="38" t="str">
        <f t="shared" si="44"/>
        <v>fanat(wolfarius)</v>
      </c>
    </row>
    <row r="749" spans="1:13" ht="15">
      <c r="A749" s="46">
        <f>COUNTIFS(B$3:B$1130,B749)</f>
        <v>1</v>
      </c>
      <c r="B749" s="48" t="s">
        <v>313</v>
      </c>
      <c r="C749" s="47">
        <f>IF(ISNA(VLOOKUP(Журналисты!$B749,'10'!$B$2:$C$400,2,0))=TRUE,0,VLOOKUP(Журналисты!$B749,'10'!$B$2:$C$400,2,0))</f>
        <v>1200000</v>
      </c>
      <c r="D749" s="47">
        <f>IF(ISNA(VLOOKUP(Журналисты!$B749,'11'!$B$2:$C$400,2,0))=TRUE,0,VLOOKUP(Журналисты!$B749,'11'!$B$2:$C$400,2,0))</f>
        <v>17500000</v>
      </c>
      <c r="E749" s="47">
        <f>IF(ISNA(VLOOKUP(Журналисты!$B749,'12'!$B$2:$C$400,2,0))=TRUE,0,VLOOKUP(Журналисты!$B749,'12'!$B$2:$C$400,2,0))</f>
        <v>0</v>
      </c>
      <c r="F749" s="47">
        <f>IF(ISNA(VLOOKUP(Журналисты!$B749,'13'!$B$2:$C$400,2,0))=TRUE,0,VLOOKUP(Журналисты!$B749,'13'!$B$2:$C$400,2,0))</f>
        <v>0</v>
      </c>
      <c r="G749" s="47">
        <f>IF(ISNA(VLOOKUP(Журналисты!$B749,'14'!$B$2:$C$400,2,0))=TRUE,0,VLOOKUP(Журналисты!$B749,'14'!$B$2:$C$400,2,0))</f>
        <v>0</v>
      </c>
      <c r="H749" s="47">
        <f>IF(ISNA(VLOOKUP(Журналисты!$B749,'15'!$B$2:$C$400,2,0))=TRUE,0,VLOOKUP(Журналисты!$B749,'15'!$B$2:$C$400,2,0))</f>
        <v>0</v>
      </c>
      <c r="I749" s="37">
        <f t="shared" si="42"/>
        <v>18700000</v>
      </c>
      <c r="K749" s="39">
        <f t="shared" si="43"/>
        <v>2</v>
      </c>
      <c r="M749" s="38" t="str">
        <f t="shared" si="44"/>
        <v xml:space="preserve">Korg </v>
      </c>
    </row>
    <row r="750" spans="1:13" ht="15">
      <c r="A750" s="46">
        <f>COUNTIFS(B$3:B$1130,B750)</f>
        <v>1</v>
      </c>
      <c r="B750" s="48" t="s">
        <v>326</v>
      </c>
      <c r="C750" s="47">
        <f>IF(ISNA(VLOOKUP(Журналисты!$B750,'10'!$B$2:$C$400,2,0))=TRUE,0,VLOOKUP(Журналисты!$B750,'10'!$B$2:$C$400,2,0))</f>
        <v>0</v>
      </c>
      <c r="D750" s="47">
        <f>IF(ISNA(VLOOKUP(Журналисты!$B750,'11'!$B$2:$C$400,2,0))=TRUE,0,VLOOKUP(Журналисты!$B750,'11'!$B$2:$C$400,2,0))</f>
        <v>17400000</v>
      </c>
      <c r="E750" s="47">
        <f>IF(ISNA(VLOOKUP(Журналисты!$B750,'12'!$B$2:$C$400,2,0))=TRUE,0,VLOOKUP(Журналисты!$B750,'12'!$B$2:$C$400,2,0))</f>
        <v>0</v>
      </c>
      <c r="F750" s="47">
        <f>IF(ISNA(VLOOKUP(Журналисты!$B750,'13'!$B$2:$C$400,2,0))=TRUE,0,VLOOKUP(Журналисты!$B750,'13'!$B$2:$C$400,2,0))</f>
        <v>0</v>
      </c>
      <c r="G750" s="47">
        <f>IF(ISNA(VLOOKUP(Журналисты!$B750,'14'!$B$2:$C$400,2,0))=TRUE,0,VLOOKUP(Журналисты!$B750,'14'!$B$2:$C$400,2,0))</f>
        <v>0</v>
      </c>
      <c r="H750" s="47">
        <f>IF(ISNA(VLOOKUP(Журналисты!$B750,'15'!$B$2:$C$400,2,0))=TRUE,0,VLOOKUP(Журналисты!$B750,'15'!$B$2:$C$400,2,0))</f>
        <v>0</v>
      </c>
      <c r="I750" s="37">
        <f t="shared" si="42"/>
        <v>17400000</v>
      </c>
      <c r="K750" s="39">
        <f t="shared" si="43"/>
        <v>1</v>
      </c>
      <c r="M750" s="38" t="str">
        <f t="shared" si="44"/>
        <v>Expainedd</v>
      </c>
    </row>
    <row r="751" spans="1:13" ht="15">
      <c r="A751" s="46">
        <f>COUNTIFS(B$3:B$1130,B751)</f>
        <v>1</v>
      </c>
      <c r="B751" s="48" t="s">
        <v>152</v>
      </c>
      <c r="C751" s="47">
        <f>IF(ISNA(VLOOKUP(Журналисты!$B751,'10'!$B$2:$C$400,2,0))=TRUE,0,VLOOKUP(Журналисты!$B751,'10'!$B$2:$C$400,2,0))</f>
        <v>12300000</v>
      </c>
      <c r="D751" s="47">
        <f>IF(ISNA(VLOOKUP(Журналисты!$B751,'11'!$B$2:$C$400,2,0))=TRUE,0,VLOOKUP(Журналисты!$B751,'11'!$B$2:$C$400,2,0))</f>
        <v>16900000</v>
      </c>
      <c r="E751" s="47">
        <f>IF(ISNA(VLOOKUP(Журналисты!$B751,'12'!$B$2:$C$400,2,0))=TRUE,0,VLOOKUP(Журналисты!$B751,'12'!$B$2:$C$400,2,0))</f>
        <v>0</v>
      </c>
      <c r="F751" s="47">
        <f>IF(ISNA(VLOOKUP(Журналисты!$B751,'13'!$B$2:$C$400,2,0))=TRUE,0,VLOOKUP(Журналисты!$B751,'13'!$B$2:$C$400,2,0))</f>
        <v>0</v>
      </c>
      <c r="G751" s="47">
        <f>IF(ISNA(VLOOKUP(Журналисты!$B751,'14'!$B$2:$C$400,2,0))=TRUE,0,VLOOKUP(Журналисты!$B751,'14'!$B$2:$C$400,2,0))</f>
        <v>0</v>
      </c>
      <c r="H751" s="47">
        <f>IF(ISNA(VLOOKUP(Журналисты!$B751,'15'!$B$2:$C$400,2,0))=TRUE,0,VLOOKUP(Журналисты!$B751,'15'!$B$2:$C$400,2,0))</f>
        <v>0</v>
      </c>
      <c r="I751" s="37">
        <f aca="true" t="shared" si="45" ref="I751:I814">SUM(C751:H751)</f>
        <v>29200000</v>
      </c>
      <c r="K751" s="39">
        <f t="shared" si="43"/>
        <v>2</v>
      </c>
      <c r="M751" s="38" t="str">
        <f t="shared" si="44"/>
        <v>Михаил777</v>
      </c>
    </row>
    <row r="752" spans="1:13" ht="15">
      <c r="A752" s="46">
        <f>COUNTIFS(B$3:B$1130,B752)</f>
        <v>1</v>
      </c>
      <c r="B752" s="48" t="s">
        <v>125</v>
      </c>
      <c r="C752" s="47">
        <f>IF(ISNA(VLOOKUP(Журналисты!$B752,'10'!$B$2:$C$400,2,0))=TRUE,0,VLOOKUP(Журналисты!$B752,'10'!$B$2:$C$400,2,0))</f>
        <v>16100000</v>
      </c>
      <c r="D752" s="47">
        <f>IF(ISNA(VLOOKUP(Журналисты!$B752,'11'!$B$2:$C$400,2,0))=TRUE,0,VLOOKUP(Журналисты!$B752,'11'!$B$2:$C$400,2,0))</f>
        <v>16100000</v>
      </c>
      <c r="E752" s="47">
        <f>IF(ISNA(VLOOKUP(Журналисты!$B752,'12'!$B$2:$C$400,2,0))=TRUE,0,VLOOKUP(Журналисты!$B752,'12'!$B$2:$C$400,2,0))</f>
        <v>0</v>
      </c>
      <c r="F752" s="47">
        <f>IF(ISNA(VLOOKUP(Журналисты!$B752,'13'!$B$2:$C$400,2,0))=TRUE,0,VLOOKUP(Журналисты!$B752,'13'!$B$2:$C$400,2,0))</f>
        <v>0</v>
      </c>
      <c r="G752" s="47">
        <f>IF(ISNA(VLOOKUP(Журналисты!$B752,'14'!$B$2:$C$400,2,0))=TRUE,0,VLOOKUP(Журналисты!$B752,'14'!$B$2:$C$400,2,0))</f>
        <v>0</v>
      </c>
      <c r="H752" s="47">
        <f>IF(ISNA(VLOOKUP(Журналисты!$B752,'15'!$B$2:$C$400,2,0))=TRUE,0,VLOOKUP(Журналисты!$B752,'15'!$B$2:$C$400,2,0))</f>
        <v>0</v>
      </c>
      <c r="I752" s="37">
        <f t="shared" si="45"/>
        <v>32200000</v>
      </c>
      <c r="K752" s="39">
        <f t="shared" si="43"/>
        <v>2</v>
      </c>
      <c r="M752" s="38" t="str">
        <f t="shared" si="44"/>
        <v>tolstys</v>
      </c>
    </row>
    <row r="753" spans="1:13" ht="15">
      <c r="A753" s="46">
        <f>COUNTIFS(B$3:B$1130,B753)</f>
        <v>1</v>
      </c>
      <c r="B753" s="48" t="s">
        <v>127</v>
      </c>
      <c r="C753" s="47">
        <f>IF(ISNA(VLOOKUP(Журналисты!$B753,'10'!$B$2:$C$400,2,0))=TRUE,0,VLOOKUP(Журналисты!$B753,'10'!$B$2:$C$400,2,0))</f>
        <v>16000000</v>
      </c>
      <c r="D753" s="47">
        <f>IF(ISNA(VLOOKUP(Журналисты!$B753,'11'!$B$2:$C$400,2,0))=TRUE,0,VLOOKUP(Журналисты!$B753,'11'!$B$2:$C$400,2,0))</f>
        <v>16000000</v>
      </c>
      <c r="E753" s="47">
        <f>IF(ISNA(VLOOKUP(Журналисты!$B753,'12'!$B$2:$C$400,2,0))=TRUE,0,VLOOKUP(Журналисты!$B753,'12'!$B$2:$C$400,2,0))</f>
        <v>0</v>
      </c>
      <c r="F753" s="47">
        <f>IF(ISNA(VLOOKUP(Журналисты!$B753,'13'!$B$2:$C$400,2,0))=TRUE,0,VLOOKUP(Журналисты!$B753,'13'!$B$2:$C$400,2,0))</f>
        <v>0</v>
      </c>
      <c r="G753" s="47">
        <f>IF(ISNA(VLOOKUP(Журналисты!$B753,'14'!$B$2:$C$400,2,0))=TRUE,0,VLOOKUP(Журналисты!$B753,'14'!$B$2:$C$400,2,0))</f>
        <v>0</v>
      </c>
      <c r="H753" s="47">
        <f>IF(ISNA(VLOOKUP(Журналисты!$B753,'15'!$B$2:$C$400,2,0))=TRUE,0,VLOOKUP(Журналисты!$B753,'15'!$B$2:$C$400,2,0))</f>
        <v>0</v>
      </c>
      <c r="I753" s="37">
        <f t="shared" si="45"/>
        <v>32000000</v>
      </c>
      <c r="K753" s="39">
        <f t="shared" si="43"/>
        <v>2</v>
      </c>
      <c r="M753" s="38" t="str">
        <f t="shared" si="44"/>
        <v>vizio</v>
      </c>
    </row>
    <row r="754" spans="1:13" ht="15">
      <c r="A754" s="46">
        <f>COUNTIFS(B$3:B$1130,B754)</f>
        <v>1</v>
      </c>
      <c r="B754" s="48" t="s">
        <v>128</v>
      </c>
      <c r="C754" s="47">
        <f>IF(ISNA(VLOOKUP(Журналисты!$B754,'10'!$B$2:$C$400,2,0))=TRUE,0,VLOOKUP(Журналисты!$B754,'10'!$B$2:$C$400,2,0))</f>
        <v>15900000</v>
      </c>
      <c r="D754" s="47">
        <f>IF(ISNA(VLOOKUP(Журналисты!$B754,'11'!$B$2:$C$400,2,0))=TRUE,0,VLOOKUP(Журналисты!$B754,'11'!$B$2:$C$400,2,0))</f>
        <v>15900000</v>
      </c>
      <c r="E754" s="47">
        <f>IF(ISNA(VLOOKUP(Журналисты!$B754,'12'!$B$2:$C$400,2,0))=TRUE,0,VLOOKUP(Журналисты!$B754,'12'!$B$2:$C$400,2,0))</f>
        <v>0</v>
      </c>
      <c r="F754" s="47">
        <f>IF(ISNA(VLOOKUP(Журналисты!$B754,'13'!$B$2:$C$400,2,0))=TRUE,0,VLOOKUP(Журналисты!$B754,'13'!$B$2:$C$400,2,0))</f>
        <v>0</v>
      </c>
      <c r="G754" s="47">
        <f>IF(ISNA(VLOOKUP(Журналисты!$B754,'14'!$B$2:$C$400,2,0))=TRUE,0,VLOOKUP(Журналисты!$B754,'14'!$B$2:$C$400,2,0))</f>
        <v>0</v>
      </c>
      <c r="H754" s="47">
        <f>IF(ISNA(VLOOKUP(Журналисты!$B754,'15'!$B$2:$C$400,2,0))=TRUE,0,VLOOKUP(Журналисты!$B754,'15'!$B$2:$C$400,2,0))</f>
        <v>0</v>
      </c>
      <c r="I754" s="37">
        <f t="shared" si="45"/>
        <v>31800000</v>
      </c>
      <c r="K754" s="39">
        <f t="shared" si="43"/>
        <v>2</v>
      </c>
      <c r="M754" s="38" t="str">
        <f t="shared" si="44"/>
        <v>Rubin FC</v>
      </c>
    </row>
    <row r="755" spans="1:13" ht="15">
      <c r="A755" s="46">
        <f>COUNTIFS(B$3:B$1130,B755)</f>
        <v>1</v>
      </c>
      <c r="B755" s="48" t="s">
        <v>131</v>
      </c>
      <c r="C755" s="47">
        <f>IF(ISNA(VLOOKUP(Журналисты!$B755,'10'!$B$2:$C$400,2,0))=TRUE,0,VLOOKUP(Журналисты!$B755,'10'!$B$2:$C$400,2,0))</f>
        <v>15300000</v>
      </c>
      <c r="D755" s="47">
        <f>IF(ISNA(VLOOKUP(Журналисты!$B755,'11'!$B$2:$C$400,2,0))=TRUE,0,VLOOKUP(Журналисты!$B755,'11'!$B$2:$C$400,2,0))</f>
        <v>15300000</v>
      </c>
      <c r="E755" s="47">
        <f>IF(ISNA(VLOOKUP(Журналисты!$B755,'12'!$B$2:$C$400,2,0))=TRUE,0,VLOOKUP(Журналисты!$B755,'12'!$B$2:$C$400,2,0))</f>
        <v>0</v>
      </c>
      <c r="F755" s="47">
        <f>IF(ISNA(VLOOKUP(Журналисты!$B755,'13'!$B$2:$C$400,2,0))=TRUE,0,VLOOKUP(Журналисты!$B755,'13'!$B$2:$C$400,2,0))</f>
        <v>0</v>
      </c>
      <c r="G755" s="47">
        <f>IF(ISNA(VLOOKUP(Журналисты!$B755,'14'!$B$2:$C$400,2,0))=TRUE,0,VLOOKUP(Журналисты!$B755,'14'!$B$2:$C$400,2,0))</f>
        <v>0</v>
      </c>
      <c r="H755" s="47">
        <f>IF(ISNA(VLOOKUP(Журналисты!$B755,'15'!$B$2:$C$400,2,0))=TRUE,0,VLOOKUP(Журналисты!$B755,'15'!$B$2:$C$400,2,0))</f>
        <v>0</v>
      </c>
      <c r="I755" s="37">
        <f t="shared" si="45"/>
        <v>30600000</v>
      </c>
      <c r="K755" s="39">
        <f t="shared" si="43"/>
        <v>2</v>
      </c>
      <c r="M755" s="38" t="str">
        <f t="shared" si="44"/>
        <v>kajman</v>
      </c>
    </row>
    <row r="756" spans="1:13" ht="15">
      <c r="A756" s="46">
        <f>COUNTIFS(B$3:B$1130,B756)</f>
        <v>1</v>
      </c>
      <c r="B756" s="48" t="s">
        <v>135</v>
      </c>
      <c r="C756" s="47">
        <f>IF(ISNA(VLOOKUP(Журналисты!$B756,'10'!$B$2:$C$400,2,0))=TRUE,0,VLOOKUP(Журналисты!$B756,'10'!$B$2:$C$400,2,0))</f>
        <v>14900000</v>
      </c>
      <c r="D756" s="47">
        <f>IF(ISNA(VLOOKUP(Журналисты!$B756,'11'!$B$2:$C$400,2,0))=TRUE,0,VLOOKUP(Журналисты!$B756,'11'!$B$2:$C$400,2,0))</f>
        <v>14900000</v>
      </c>
      <c r="E756" s="47">
        <f>IF(ISNA(VLOOKUP(Журналисты!$B756,'12'!$B$2:$C$400,2,0))=TRUE,0,VLOOKUP(Журналисты!$B756,'12'!$B$2:$C$400,2,0))</f>
        <v>0</v>
      </c>
      <c r="F756" s="47">
        <f>IF(ISNA(VLOOKUP(Журналисты!$B756,'13'!$B$2:$C$400,2,0))=TRUE,0,VLOOKUP(Журналисты!$B756,'13'!$B$2:$C$400,2,0))</f>
        <v>0</v>
      </c>
      <c r="G756" s="47">
        <f>IF(ISNA(VLOOKUP(Журналисты!$B756,'14'!$B$2:$C$400,2,0))=TRUE,0,VLOOKUP(Журналисты!$B756,'14'!$B$2:$C$400,2,0))</f>
        <v>0</v>
      </c>
      <c r="H756" s="47">
        <f>IF(ISNA(VLOOKUP(Журналисты!$B756,'15'!$B$2:$C$400,2,0))=TRUE,0,VLOOKUP(Журналисты!$B756,'15'!$B$2:$C$400,2,0))</f>
        <v>0</v>
      </c>
      <c r="I756" s="37">
        <f t="shared" si="45"/>
        <v>29800000</v>
      </c>
      <c r="K756" s="39">
        <f t="shared" si="43"/>
        <v>2</v>
      </c>
      <c r="M756" s="38" t="str">
        <f t="shared" si="44"/>
        <v>Fatih_Terim</v>
      </c>
    </row>
    <row r="757" spans="1:13" ht="15">
      <c r="A757" s="46">
        <f>COUNTIFS(B$3:B$1130,B757)</f>
        <v>1</v>
      </c>
      <c r="B757" s="48" t="s">
        <v>138</v>
      </c>
      <c r="C757" s="47">
        <f>IF(ISNA(VLOOKUP(Журналисты!$B757,'10'!$B$2:$C$400,2,0))=TRUE,0,VLOOKUP(Журналисты!$B757,'10'!$B$2:$C$400,2,0))</f>
        <v>14600000</v>
      </c>
      <c r="D757" s="47">
        <f>IF(ISNA(VLOOKUP(Журналисты!$B757,'11'!$B$2:$C$400,2,0))=TRUE,0,VLOOKUP(Журналисты!$B757,'11'!$B$2:$C$400,2,0))</f>
        <v>14900000</v>
      </c>
      <c r="E757" s="47">
        <f>IF(ISNA(VLOOKUP(Журналисты!$B757,'12'!$B$2:$C$400,2,0))=TRUE,0,VLOOKUP(Журналисты!$B757,'12'!$B$2:$C$400,2,0))</f>
        <v>0</v>
      </c>
      <c r="F757" s="47">
        <f>IF(ISNA(VLOOKUP(Журналисты!$B757,'13'!$B$2:$C$400,2,0))=TRUE,0,VLOOKUP(Журналисты!$B757,'13'!$B$2:$C$400,2,0))</f>
        <v>0</v>
      </c>
      <c r="G757" s="47">
        <f>IF(ISNA(VLOOKUP(Журналисты!$B757,'14'!$B$2:$C$400,2,0))=TRUE,0,VLOOKUP(Журналисты!$B757,'14'!$B$2:$C$400,2,0))</f>
        <v>0</v>
      </c>
      <c r="H757" s="47">
        <f>IF(ISNA(VLOOKUP(Журналисты!$B757,'15'!$B$2:$C$400,2,0))=TRUE,0,VLOOKUP(Журналисты!$B757,'15'!$B$2:$C$400,2,0))</f>
        <v>0</v>
      </c>
      <c r="I757" s="37">
        <f t="shared" si="45"/>
        <v>29500000</v>
      </c>
      <c r="K757" s="39">
        <f t="shared" si="43"/>
        <v>2</v>
      </c>
      <c r="M757" s="38" t="str">
        <f t="shared" si="44"/>
        <v>yuh</v>
      </c>
    </row>
    <row r="758" spans="1:13" ht="15">
      <c r="A758" s="46">
        <f>COUNTIFS(B$3:B$1130,B758)</f>
        <v>1</v>
      </c>
      <c r="B758" s="48" t="s">
        <v>160</v>
      </c>
      <c r="C758" s="47">
        <f>IF(ISNA(VLOOKUP(Журналисты!$B758,'10'!$B$2:$C$400,2,0))=TRUE,0,VLOOKUP(Журналисты!$B758,'10'!$B$2:$C$400,2,0))</f>
        <v>11600000</v>
      </c>
      <c r="D758" s="47">
        <f>IF(ISNA(VLOOKUP(Журналисты!$B758,'11'!$B$2:$C$400,2,0))=TRUE,0,VLOOKUP(Журналисты!$B758,'11'!$B$2:$C$400,2,0))</f>
        <v>14400000</v>
      </c>
      <c r="E758" s="47">
        <f>IF(ISNA(VLOOKUP(Журналисты!$B758,'12'!$B$2:$C$400,2,0))=TRUE,0,VLOOKUP(Журналисты!$B758,'12'!$B$2:$C$400,2,0))</f>
        <v>0</v>
      </c>
      <c r="F758" s="47">
        <f>IF(ISNA(VLOOKUP(Журналисты!$B758,'13'!$B$2:$C$400,2,0))=TRUE,0,VLOOKUP(Журналисты!$B758,'13'!$B$2:$C$400,2,0))</f>
        <v>0</v>
      </c>
      <c r="G758" s="47">
        <f>IF(ISNA(VLOOKUP(Журналисты!$B758,'14'!$B$2:$C$400,2,0))=TRUE,0,VLOOKUP(Журналисты!$B758,'14'!$B$2:$C$400,2,0))</f>
        <v>0</v>
      </c>
      <c r="H758" s="47">
        <f>IF(ISNA(VLOOKUP(Журналисты!$B758,'15'!$B$2:$C$400,2,0))=TRUE,0,VLOOKUP(Журналисты!$B758,'15'!$B$2:$C$400,2,0))</f>
        <v>0</v>
      </c>
      <c r="I758" s="37">
        <f t="shared" si="45"/>
        <v>26000000</v>
      </c>
      <c r="K758" s="39">
        <f t="shared" si="43"/>
        <v>2</v>
      </c>
      <c r="M758" s="38" t="str">
        <f t="shared" si="44"/>
        <v>ncix</v>
      </c>
    </row>
    <row r="759" spans="1:13" ht="15">
      <c r="A759" s="46">
        <f>COUNTIFS(B$3:B$1130,B759)</f>
        <v>1</v>
      </c>
      <c r="B759" s="48" t="s">
        <v>158</v>
      </c>
      <c r="C759" s="47">
        <f>IF(ISNA(VLOOKUP(Журналисты!$B759,'10'!$B$2:$C$400,2,0))=TRUE,0,VLOOKUP(Журналисты!$B759,'10'!$B$2:$C$400,2,0))</f>
        <v>11700000</v>
      </c>
      <c r="D759" s="47">
        <f>IF(ISNA(VLOOKUP(Журналисты!$B759,'11'!$B$2:$C$400,2,0))=TRUE,0,VLOOKUP(Журналисты!$B759,'11'!$B$2:$C$400,2,0))</f>
        <v>13700000</v>
      </c>
      <c r="E759" s="47">
        <f>IF(ISNA(VLOOKUP(Журналисты!$B759,'12'!$B$2:$C$400,2,0))=TRUE,0,VLOOKUP(Журналисты!$B759,'12'!$B$2:$C$400,2,0))</f>
        <v>0</v>
      </c>
      <c r="F759" s="47">
        <f>IF(ISNA(VLOOKUP(Журналисты!$B759,'13'!$B$2:$C$400,2,0))=TRUE,0,VLOOKUP(Журналисты!$B759,'13'!$B$2:$C$400,2,0))</f>
        <v>0</v>
      </c>
      <c r="G759" s="47">
        <f>IF(ISNA(VLOOKUP(Журналисты!$B759,'14'!$B$2:$C$400,2,0))=TRUE,0,VLOOKUP(Журналисты!$B759,'14'!$B$2:$C$400,2,0))</f>
        <v>0</v>
      </c>
      <c r="H759" s="47">
        <f>IF(ISNA(VLOOKUP(Журналисты!$B759,'15'!$B$2:$C$400,2,0))=TRUE,0,VLOOKUP(Журналисты!$B759,'15'!$B$2:$C$400,2,0))</f>
        <v>0</v>
      </c>
      <c r="I759" s="37">
        <f t="shared" si="45"/>
        <v>25400000</v>
      </c>
      <c r="K759" s="39">
        <f t="shared" si="43"/>
        <v>2</v>
      </c>
      <c r="M759" s="38" t="str">
        <f t="shared" si="44"/>
        <v>Liberinn</v>
      </c>
    </row>
    <row r="760" spans="1:13" ht="15">
      <c r="A760" s="46">
        <f>COUNTIFS(B$3:B$1130,B760)</f>
        <v>1</v>
      </c>
      <c r="B760" s="48" t="s">
        <v>140</v>
      </c>
      <c r="C760" s="47">
        <f>IF(ISNA(VLOOKUP(Журналисты!$B760,'10'!$B$2:$C$400,2,0))=TRUE,0,VLOOKUP(Журналисты!$B760,'10'!$B$2:$C$400,2,0))</f>
        <v>13500000</v>
      </c>
      <c r="D760" s="47">
        <f>IF(ISNA(VLOOKUP(Журналисты!$B760,'11'!$B$2:$C$400,2,0))=TRUE,0,VLOOKUP(Журналисты!$B760,'11'!$B$2:$C$400,2,0))</f>
        <v>13500000</v>
      </c>
      <c r="E760" s="47">
        <f>IF(ISNA(VLOOKUP(Журналисты!$B760,'12'!$B$2:$C$400,2,0))=TRUE,0,VLOOKUP(Журналисты!$B760,'12'!$B$2:$C$400,2,0))</f>
        <v>0</v>
      </c>
      <c r="F760" s="47">
        <f>IF(ISNA(VLOOKUP(Журналисты!$B760,'13'!$B$2:$C$400,2,0))=TRUE,0,VLOOKUP(Журналисты!$B760,'13'!$B$2:$C$400,2,0))</f>
        <v>0</v>
      </c>
      <c r="G760" s="47">
        <f>IF(ISNA(VLOOKUP(Журналисты!$B760,'14'!$B$2:$C$400,2,0))=TRUE,0,VLOOKUP(Журналисты!$B760,'14'!$B$2:$C$400,2,0))</f>
        <v>0</v>
      </c>
      <c r="H760" s="47">
        <f>IF(ISNA(VLOOKUP(Журналисты!$B760,'15'!$B$2:$C$400,2,0))=TRUE,0,VLOOKUP(Журналисты!$B760,'15'!$B$2:$C$400,2,0))</f>
        <v>0</v>
      </c>
      <c r="I760" s="37">
        <f t="shared" si="45"/>
        <v>27000000</v>
      </c>
      <c r="K760" s="39">
        <f t="shared" si="43"/>
        <v>2</v>
      </c>
      <c r="M760" s="38" t="str">
        <f t="shared" si="44"/>
        <v>Torpedovec</v>
      </c>
    </row>
    <row r="761" spans="1:13" ht="15">
      <c r="A761" s="46">
        <f>COUNTIFS(B$3:B$1130,B761)</f>
        <v>1</v>
      </c>
      <c r="B761" s="48" t="s">
        <v>151</v>
      </c>
      <c r="C761" s="47">
        <f>IF(ISNA(VLOOKUP(Журналисты!$B761,'10'!$B$2:$C$400,2,0))=TRUE,0,VLOOKUP(Журналисты!$B761,'10'!$B$2:$C$400,2,0))</f>
        <v>12500000</v>
      </c>
      <c r="D761" s="47">
        <f>IF(ISNA(VLOOKUP(Журналисты!$B761,'11'!$B$2:$C$400,2,0))=TRUE,0,VLOOKUP(Журналисты!$B761,'11'!$B$2:$C$400,2,0))</f>
        <v>13500000</v>
      </c>
      <c r="E761" s="47">
        <f>IF(ISNA(VLOOKUP(Журналисты!$B761,'12'!$B$2:$C$400,2,0))=TRUE,0,VLOOKUP(Журналисты!$B761,'12'!$B$2:$C$400,2,0))</f>
        <v>0</v>
      </c>
      <c r="F761" s="47">
        <f>IF(ISNA(VLOOKUP(Журналисты!$B761,'13'!$B$2:$C$400,2,0))=TRUE,0,VLOOKUP(Журналисты!$B761,'13'!$B$2:$C$400,2,0))</f>
        <v>0</v>
      </c>
      <c r="G761" s="47">
        <f>IF(ISNA(VLOOKUP(Журналисты!$B761,'14'!$B$2:$C$400,2,0))=TRUE,0,VLOOKUP(Журналисты!$B761,'14'!$B$2:$C$400,2,0))</f>
        <v>0</v>
      </c>
      <c r="H761" s="47">
        <f>IF(ISNA(VLOOKUP(Журналисты!$B761,'15'!$B$2:$C$400,2,0))=TRUE,0,VLOOKUP(Журналисты!$B761,'15'!$B$2:$C$400,2,0))</f>
        <v>0</v>
      </c>
      <c r="I761" s="37">
        <f t="shared" si="45"/>
        <v>26000000</v>
      </c>
      <c r="K761" s="39">
        <f t="shared" si="43"/>
        <v>2</v>
      </c>
      <c r="M761" s="38" t="str">
        <f t="shared" si="44"/>
        <v xml:space="preserve">Moransky </v>
      </c>
    </row>
    <row r="762" spans="1:13" ht="15">
      <c r="A762" s="46">
        <f>COUNTIFS(B$3:B$1130,B762)</f>
        <v>1</v>
      </c>
      <c r="B762" s="48" t="s">
        <v>168</v>
      </c>
      <c r="C762" s="47">
        <f>IF(ISNA(VLOOKUP(Журналисты!$B762,'10'!$B$2:$C$400,2,0))=TRUE,0,VLOOKUP(Журналисты!$B762,'10'!$B$2:$C$400,2,0))</f>
        <v>10700000</v>
      </c>
      <c r="D762" s="47">
        <f>IF(ISNA(VLOOKUP(Журналисты!$B762,'11'!$B$2:$C$400,2,0))=TRUE,0,VLOOKUP(Журналисты!$B762,'11'!$B$2:$C$400,2,0))</f>
        <v>13500000</v>
      </c>
      <c r="E762" s="47">
        <f>IF(ISNA(VLOOKUP(Журналисты!$B762,'12'!$B$2:$C$400,2,0))=TRUE,0,VLOOKUP(Журналисты!$B762,'12'!$B$2:$C$400,2,0))</f>
        <v>0</v>
      </c>
      <c r="F762" s="47">
        <f>IF(ISNA(VLOOKUP(Журналисты!$B762,'13'!$B$2:$C$400,2,0))=TRUE,0,VLOOKUP(Журналисты!$B762,'13'!$B$2:$C$400,2,0))</f>
        <v>0</v>
      </c>
      <c r="G762" s="47">
        <f>IF(ISNA(VLOOKUP(Журналисты!$B762,'14'!$B$2:$C$400,2,0))=TRUE,0,VLOOKUP(Журналисты!$B762,'14'!$B$2:$C$400,2,0))</f>
        <v>0</v>
      </c>
      <c r="H762" s="47">
        <f>IF(ISNA(VLOOKUP(Журналисты!$B762,'15'!$B$2:$C$400,2,0))=TRUE,0,VLOOKUP(Журналисты!$B762,'15'!$B$2:$C$400,2,0))</f>
        <v>0</v>
      </c>
      <c r="I762" s="37">
        <f t="shared" si="45"/>
        <v>24200000</v>
      </c>
      <c r="K762" s="39">
        <f t="shared" si="43"/>
        <v>2</v>
      </c>
      <c r="M762" s="38" t="str">
        <f t="shared" si="44"/>
        <v>groundhog</v>
      </c>
    </row>
    <row r="763" spans="1:13" ht="15">
      <c r="A763" s="46">
        <f>COUNTIFS(B$3:B$1130,B763)</f>
        <v>1</v>
      </c>
      <c r="B763" s="48" t="s">
        <v>141</v>
      </c>
      <c r="C763" s="47">
        <f>IF(ISNA(VLOOKUP(Журналисты!$B763,'10'!$B$2:$C$400,2,0))=TRUE,0,VLOOKUP(Журналисты!$B763,'10'!$B$2:$C$400,2,0))</f>
        <v>13400000</v>
      </c>
      <c r="D763" s="47">
        <f>IF(ISNA(VLOOKUP(Журналисты!$B763,'11'!$B$2:$C$400,2,0))=TRUE,0,VLOOKUP(Журналисты!$B763,'11'!$B$2:$C$400,2,0))</f>
        <v>13400000</v>
      </c>
      <c r="E763" s="47">
        <f>IF(ISNA(VLOOKUP(Журналисты!$B763,'12'!$B$2:$C$400,2,0))=TRUE,0,VLOOKUP(Журналисты!$B763,'12'!$B$2:$C$400,2,0))</f>
        <v>0</v>
      </c>
      <c r="F763" s="47">
        <f>IF(ISNA(VLOOKUP(Журналисты!$B763,'13'!$B$2:$C$400,2,0))=TRUE,0,VLOOKUP(Журналисты!$B763,'13'!$B$2:$C$400,2,0))</f>
        <v>0</v>
      </c>
      <c r="G763" s="47">
        <f>IF(ISNA(VLOOKUP(Журналисты!$B763,'14'!$B$2:$C$400,2,0))=TRUE,0,VLOOKUP(Журналисты!$B763,'14'!$B$2:$C$400,2,0))</f>
        <v>0</v>
      </c>
      <c r="H763" s="47">
        <f>IF(ISNA(VLOOKUP(Журналисты!$B763,'15'!$B$2:$C$400,2,0))=TRUE,0,VLOOKUP(Журналисты!$B763,'15'!$B$2:$C$400,2,0))</f>
        <v>0</v>
      </c>
      <c r="I763" s="37">
        <f t="shared" si="45"/>
        <v>26800000</v>
      </c>
      <c r="K763" s="39">
        <f t="shared" si="43"/>
        <v>2</v>
      </c>
      <c r="M763" s="38" t="str">
        <f t="shared" si="44"/>
        <v>DanMike</v>
      </c>
    </row>
    <row r="764" spans="1:13" ht="15">
      <c r="A764" s="46">
        <f>COUNTIFS(B$3:B$1130,B764)</f>
        <v>1</v>
      </c>
      <c r="B764" s="48" t="s">
        <v>142</v>
      </c>
      <c r="C764" s="47">
        <f>IF(ISNA(VLOOKUP(Журналисты!$B764,'10'!$B$2:$C$400,2,0))=TRUE,0,VLOOKUP(Журналисты!$B764,'10'!$B$2:$C$400,2,0))</f>
        <v>13400000</v>
      </c>
      <c r="D764" s="47">
        <f>IF(ISNA(VLOOKUP(Журналисты!$B764,'11'!$B$2:$C$400,2,0))=TRUE,0,VLOOKUP(Журналисты!$B764,'11'!$B$2:$C$400,2,0))</f>
        <v>13400000</v>
      </c>
      <c r="E764" s="47">
        <f>IF(ISNA(VLOOKUP(Журналисты!$B764,'12'!$B$2:$C$400,2,0))=TRUE,0,VLOOKUP(Журналисты!$B764,'12'!$B$2:$C$400,2,0))</f>
        <v>0</v>
      </c>
      <c r="F764" s="47">
        <f>IF(ISNA(VLOOKUP(Журналисты!$B764,'13'!$B$2:$C$400,2,0))=TRUE,0,VLOOKUP(Журналисты!$B764,'13'!$B$2:$C$400,2,0))</f>
        <v>0</v>
      </c>
      <c r="G764" s="47">
        <f>IF(ISNA(VLOOKUP(Журналисты!$B764,'14'!$B$2:$C$400,2,0))=TRUE,0,VLOOKUP(Журналисты!$B764,'14'!$B$2:$C$400,2,0))</f>
        <v>0</v>
      </c>
      <c r="H764" s="47">
        <f>IF(ISNA(VLOOKUP(Журналисты!$B764,'15'!$B$2:$C$400,2,0))=TRUE,0,VLOOKUP(Журналисты!$B764,'15'!$B$2:$C$400,2,0))</f>
        <v>0</v>
      </c>
      <c r="I764" s="37">
        <f t="shared" si="45"/>
        <v>26800000</v>
      </c>
      <c r="K764" s="39">
        <f t="shared" si="43"/>
        <v>2</v>
      </c>
      <c r="M764" s="38" t="str">
        <f t="shared" si="44"/>
        <v>Sesa</v>
      </c>
    </row>
    <row r="765" spans="1:13" ht="15">
      <c r="A765" s="46">
        <f>COUNTIFS(B$3:B$1130,B765)</f>
        <v>1</v>
      </c>
      <c r="B765" s="48" t="s">
        <v>145</v>
      </c>
      <c r="C765" s="47">
        <f>IF(ISNA(VLOOKUP(Журналисты!$B765,'10'!$B$2:$C$400,2,0))=TRUE,0,VLOOKUP(Журналисты!$B765,'10'!$B$2:$C$400,2,0))</f>
        <v>13100000</v>
      </c>
      <c r="D765" s="47">
        <f>IF(ISNA(VLOOKUP(Журналисты!$B765,'11'!$B$2:$C$400,2,0))=TRUE,0,VLOOKUP(Журналисты!$B765,'11'!$B$2:$C$400,2,0))</f>
        <v>13100000</v>
      </c>
      <c r="E765" s="47">
        <f>IF(ISNA(VLOOKUP(Журналисты!$B765,'12'!$B$2:$C$400,2,0))=TRUE,0,VLOOKUP(Журналисты!$B765,'12'!$B$2:$C$400,2,0))</f>
        <v>0</v>
      </c>
      <c r="F765" s="47">
        <f>IF(ISNA(VLOOKUP(Журналисты!$B765,'13'!$B$2:$C$400,2,0))=TRUE,0,VLOOKUP(Журналисты!$B765,'13'!$B$2:$C$400,2,0))</f>
        <v>0</v>
      </c>
      <c r="G765" s="47">
        <f>IF(ISNA(VLOOKUP(Журналисты!$B765,'14'!$B$2:$C$400,2,0))=TRUE,0,VLOOKUP(Журналисты!$B765,'14'!$B$2:$C$400,2,0))</f>
        <v>0</v>
      </c>
      <c r="H765" s="47">
        <f>IF(ISNA(VLOOKUP(Журналисты!$B765,'15'!$B$2:$C$400,2,0))=TRUE,0,VLOOKUP(Журналисты!$B765,'15'!$B$2:$C$400,2,0))</f>
        <v>0</v>
      </c>
      <c r="I765" s="37">
        <f t="shared" si="45"/>
        <v>26200000</v>
      </c>
      <c r="K765" s="39">
        <f t="shared" si="43"/>
        <v>2</v>
      </c>
      <c r="M765" s="38" t="str">
        <f t="shared" si="44"/>
        <v>sbyt</v>
      </c>
    </row>
    <row r="766" spans="1:13" ht="15">
      <c r="A766" s="46">
        <f>COUNTIFS(B$3:B$1130,B766)</f>
        <v>1</v>
      </c>
      <c r="B766" s="48" t="s">
        <v>148</v>
      </c>
      <c r="C766" s="47">
        <f>IF(ISNA(VLOOKUP(Журналисты!$B766,'10'!$B$2:$C$400,2,0))=TRUE,0,VLOOKUP(Журналисты!$B766,'10'!$B$2:$C$400,2,0))</f>
        <v>13000000</v>
      </c>
      <c r="D766" s="47">
        <f>IF(ISNA(VLOOKUP(Журналисты!$B766,'11'!$B$2:$C$400,2,0))=TRUE,0,VLOOKUP(Журналисты!$B766,'11'!$B$2:$C$400,2,0))</f>
        <v>13000000</v>
      </c>
      <c r="E766" s="47">
        <f>IF(ISNA(VLOOKUP(Журналисты!$B766,'12'!$B$2:$C$400,2,0))=TRUE,0,VLOOKUP(Журналисты!$B766,'12'!$B$2:$C$400,2,0))</f>
        <v>0</v>
      </c>
      <c r="F766" s="47">
        <f>IF(ISNA(VLOOKUP(Журналисты!$B766,'13'!$B$2:$C$400,2,0))=TRUE,0,VLOOKUP(Журналисты!$B766,'13'!$B$2:$C$400,2,0))</f>
        <v>0</v>
      </c>
      <c r="G766" s="47">
        <f>IF(ISNA(VLOOKUP(Журналисты!$B766,'14'!$B$2:$C$400,2,0))=TRUE,0,VLOOKUP(Журналисты!$B766,'14'!$B$2:$C$400,2,0))</f>
        <v>0</v>
      </c>
      <c r="H766" s="47">
        <f>IF(ISNA(VLOOKUP(Журналисты!$B766,'15'!$B$2:$C$400,2,0))=TRUE,0,VLOOKUP(Журналисты!$B766,'15'!$B$2:$C$400,2,0))</f>
        <v>0</v>
      </c>
      <c r="I766" s="37">
        <f t="shared" si="45"/>
        <v>26000000</v>
      </c>
      <c r="K766" s="39">
        <f t="shared" si="43"/>
        <v>2</v>
      </c>
      <c r="M766" s="38" t="str">
        <f t="shared" si="44"/>
        <v>AntonioDiamond</v>
      </c>
    </row>
    <row r="767" spans="1:13" ht="15">
      <c r="A767" s="46">
        <f>COUNTIFS(B$3:B$1130,B767)</f>
        <v>1</v>
      </c>
      <c r="B767" s="48" t="s">
        <v>147</v>
      </c>
      <c r="C767" s="47">
        <f>IF(ISNA(VLOOKUP(Журналисты!$B767,'10'!$B$2:$C$400,2,0))=TRUE,0,VLOOKUP(Журналисты!$B767,'10'!$B$2:$C$400,2,0))</f>
        <v>13000000</v>
      </c>
      <c r="D767" s="47">
        <f>IF(ISNA(VLOOKUP(Журналисты!$B767,'11'!$B$2:$C$400,2,0))=TRUE,0,VLOOKUP(Журналисты!$B767,'11'!$B$2:$C$400,2,0))</f>
        <v>13000000</v>
      </c>
      <c r="E767" s="47">
        <f>IF(ISNA(VLOOKUP(Журналисты!$B767,'12'!$B$2:$C$400,2,0))=TRUE,0,VLOOKUP(Журналисты!$B767,'12'!$B$2:$C$400,2,0))</f>
        <v>0</v>
      </c>
      <c r="F767" s="47">
        <f>IF(ISNA(VLOOKUP(Журналисты!$B767,'13'!$B$2:$C$400,2,0))=TRUE,0,VLOOKUP(Журналисты!$B767,'13'!$B$2:$C$400,2,0))</f>
        <v>0</v>
      </c>
      <c r="G767" s="47">
        <f>IF(ISNA(VLOOKUP(Журналисты!$B767,'14'!$B$2:$C$400,2,0))=TRUE,0,VLOOKUP(Журналисты!$B767,'14'!$B$2:$C$400,2,0))</f>
        <v>0</v>
      </c>
      <c r="H767" s="47">
        <f>IF(ISNA(VLOOKUP(Журналисты!$B767,'15'!$B$2:$C$400,2,0))=TRUE,0,VLOOKUP(Журналисты!$B767,'15'!$B$2:$C$400,2,0))</f>
        <v>0</v>
      </c>
      <c r="I767" s="37">
        <f t="shared" si="45"/>
        <v>26000000</v>
      </c>
      <c r="K767" s="39">
        <f t="shared" si="43"/>
        <v>2</v>
      </c>
      <c r="M767" s="38" t="str">
        <f t="shared" si="44"/>
        <v>АБВ</v>
      </c>
    </row>
    <row r="768" spans="1:13" ht="15">
      <c r="A768" s="46">
        <f>COUNTIFS(B$3:B$1130,B768)</f>
        <v>1</v>
      </c>
      <c r="B768" s="48" t="s">
        <v>150</v>
      </c>
      <c r="C768" s="47">
        <f>IF(ISNA(VLOOKUP(Журналисты!$B768,'10'!$B$2:$C$400,2,0))=TRUE,0,VLOOKUP(Журналисты!$B768,'10'!$B$2:$C$400,2,0))</f>
        <v>12500000</v>
      </c>
      <c r="D768" s="47">
        <f>IF(ISNA(VLOOKUP(Журналисты!$B768,'11'!$B$2:$C$400,2,0))=TRUE,0,VLOOKUP(Журналисты!$B768,'11'!$B$2:$C$400,2,0))</f>
        <v>12900000</v>
      </c>
      <c r="E768" s="47">
        <f>IF(ISNA(VLOOKUP(Журналисты!$B768,'12'!$B$2:$C$400,2,0))=TRUE,0,VLOOKUP(Журналисты!$B768,'12'!$B$2:$C$400,2,0))</f>
        <v>0</v>
      </c>
      <c r="F768" s="47">
        <f>IF(ISNA(VLOOKUP(Журналисты!$B768,'13'!$B$2:$C$400,2,0))=TRUE,0,VLOOKUP(Журналисты!$B768,'13'!$B$2:$C$400,2,0))</f>
        <v>0</v>
      </c>
      <c r="G768" s="47">
        <f>IF(ISNA(VLOOKUP(Журналисты!$B768,'14'!$B$2:$C$400,2,0))=TRUE,0,VLOOKUP(Журналисты!$B768,'14'!$B$2:$C$400,2,0))</f>
        <v>0</v>
      </c>
      <c r="H768" s="47">
        <f>IF(ISNA(VLOOKUP(Журналисты!$B768,'15'!$B$2:$C$400,2,0))=TRUE,0,VLOOKUP(Журналисты!$B768,'15'!$B$2:$C$400,2,0))</f>
        <v>0</v>
      </c>
      <c r="I768" s="37">
        <f t="shared" si="45"/>
        <v>25400000</v>
      </c>
      <c r="K768" s="39">
        <f t="shared" si="43"/>
        <v>2</v>
      </c>
      <c r="M768" s="38" t="str">
        <f t="shared" si="44"/>
        <v>kukumber1985</v>
      </c>
    </row>
    <row r="769" spans="1:13" ht="15">
      <c r="A769" s="46">
        <f>COUNTIFS(B$3:B$1130,B769)</f>
        <v>1</v>
      </c>
      <c r="B769" s="48" t="s">
        <v>153</v>
      </c>
      <c r="C769" s="47">
        <f>IF(ISNA(VLOOKUP(Журналисты!$B769,'10'!$B$2:$C$400,2,0))=TRUE,0,VLOOKUP(Журналисты!$B769,'10'!$B$2:$C$400,2,0))</f>
        <v>12100000</v>
      </c>
      <c r="D769" s="47">
        <f>IF(ISNA(VLOOKUP(Журналисты!$B769,'11'!$B$2:$C$400,2,0))=TRUE,0,VLOOKUP(Журналисты!$B769,'11'!$B$2:$C$400,2,0))</f>
        <v>12100000</v>
      </c>
      <c r="E769" s="47">
        <f>IF(ISNA(VLOOKUP(Журналисты!$B769,'12'!$B$2:$C$400,2,0))=TRUE,0,VLOOKUP(Журналисты!$B769,'12'!$B$2:$C$400,2,0))</f>
        <v>0</v>
      </c>
      <c r="F769" s="47">
        <f>IF(ISNA(VLOOKUP(Журналисты!$B769,'13'!$B$2:$C$400,2,0))=TRUE,0,VLOOKUP(Журналисты!$B769,'13'!$B$2:$C$400,2,0))</f>
        <v>0</v>
      </c>
      <c r="G769" s="47">
        <f>IF(ISNA(VLOOKUP(Журналисты!$B769,'14'!$B$2:$C$400,2,0))=TRUE,0,VLOOKUP(Журналисты!$B769,'14'!$B$2:$C$400,2,0))</f>
        <v>0</v>
      </c>
      <c r="H769" s="47">
        <f>IF(ISNA(VLOOKUP(Журналисты!$B769,'15'!$B$2:$C$400,2,0))=TRUE,0,VLOOKUP(Журналисты!$B769,'15'!$B$2:$C$400,2,0))</f>
        <v>0</v>
      </c>
      <c r="I769" s="37">
        <f t="shared" si="45"/>
        <v>24200000</v>
      </c>
      <c r="K769" s="39">
        <f t="shared" si="43"/>
        <v>2</v>
      </c>
      <c r="M769" s="38" t="str">
        <f t="shared" si="44"/>
        <v>Masteris</v>
      </c>
    </row>
    <row r="770" spans="1:13" ht="15">
      <c r="A770" s="46">
        <f>COUNTIFS(B$3:B$1130,B770)</f>
        <v>1</v>
      </c>
      <c r="B770" s="48" t="s">
        <v>154</v>
      </c>
      <c r="C770" s="47">
        <f>IF(ISNA(VLOOKUP(Журналисты!$B770,'10'!$B$2:$C$400,2,0))=TRUE,0,VLOOKUP(Журналисты!$B770,'10'!$B$2:$C$400,2,0))</f>
        <v>12100000</v>
      </c>
      <c r="D770" s="47">
        <f>IF(ISNA(VLOOKUP(Журналисты!$B770,'11'!$B$2:$C$400,2,0))=TRUE,0,VLOOKUP(Журналисты!$B770,'11'!$B$2:$C$400,2,0))</f>
        <v>12100000</v>
      </c>
      <c r="E770" s="47">
        <f>IF(ISNA(VLOOKUP(Журналисты!$B770,'12'!$B$2:$C$400,2,0))=TRUE,0,VLOOKUP(Журналисты!$B770,'12'!$B$2:$C$400,2,0))</f>
        <v>0</v>
      </c>
      <c r="F770" s="47">
        <f>IF(ISNA(VLOOKUP(Журналисты!$B770,'13'!$B$2:$C$400,2,0))=TRUE,0,VLOOKUP(Журналисты!$B770,'13'!$B$2:$C$400,2,0))</f>
        <v>0</v>
      </c>
      <c r="G770" s="47">
        <f>IF(ISNA(VLOOKUP(Журналисты!$B770,'14'!$B$2:$C$400,2,0))=TRUE,0,VLOOKUP(Журналисты!$B770,'14'!$B$2:$C$400,2,0))</f>
        <v>0</v>
      </c>
      <c r="H770" s="47">
        <f>IF(ISNA(VLOOKUP(Журналисты!$B770,'15'!$B$2:$C$400,2,0))=TRUE,0,VLOOKUP(Журналисты!$B770,'15'!$B$2:$C$400,2,0))</f>
        <v>0</v>
      </c>
      <c r="I770" s="37">
        <f t="shared" si="45"/>
        <v>24200000</v>
      </c>
      <c r="K770" s="39">
        <f t="shared" si="43"/>
        <v>2</v>
      </c>
      <c r="M770" s="38" t="str">
        <f t="shared" si="44"/>
        <v>ABELEKA</v>
      </c>
    </row>
    <row r="771" spans="1:13" ht="15">
      <c r="A771" s="46">
        <f>COUNTIFS(B$3:B$1130,B771)</f>
        <v>1</v>
      </c>
      <c r="B771" s="48" t="s">
        <v>156</v>
      </c>
      <c r="C771" s="47">
        <f>IF(ISNA(VLOOKUP(Журналисты!$B771,'10'!$B$2:$C$400,2,0))=TRUE,0,VLOOKUP(Журналисты!$B771,'10'!$B$2:$C$400,2,0))</f>
        <v>11700000</v>
      </c>
      <c r="D771" s="47">
        <f>IF(ISNA(VLOOKUP(Журналисты!$B771,'11'!$B$2:$C$400,2,0))=TRUE,0,VLOOKUP(Журналисты!$B771,'11'!$B$2:$C$400,2,0))</f>
        <v>11700000</v>
      </c>
      <c r="E771" s="47">
        <f>IF(ISNA(VLOOKUP(Журналисты!$B771,'12'!$B$2:$C$400,2,0))=TRUE,0,VLOOKUP(Журналисты!$B771,'12'!$B$2:$C$400,2,0))</f>
        <v>0</v>
      </c>
      <c r="F771" s="47">
        <f>IF(ISNA(VLOOKUP(Журналисты!$B771,'13'!$B$2:$C$400,2,0))=TRUE,0,VLOOKUP(Журналисты!$B771,'13'!$B$2:$C$400,2,0))</f>
        <v>0</v>
      </c>
      <c r="G771" s="47">
        <f>IF(ISNA(VLOOKUP(Журналисты!$B771,'14'!$B$2:$C$400,2,0))=TRUE,0,VLOOKUP(Журналисты!$B771,'14'!$B$2:$C$400,2,0))</f>
        <v>0</v>
      </c>
      <c r="H771" s="47">
        <f>IF(ISNA(VLOOKUP(Журналисты!$B771,'15'!$B$2:$C$400,2,0))=TRUE,0,VLOOKUP(Журналисты!$B771,'15'!$B$2:$C$400,2,0))</f>
        <v>0</v>
      </c>
      <c r="I771" s="37">
        <f t="shared" si="45"/>
        <v>23400000</v>
      </c>
      <c r="K771" s="39">
        <f aca="true" t="shared" si="46" ref="K771:K834">COUNTIFS(C771:H771,"&gt;0")</f>
        <v>2</v>
      </c>
      <c r="M771" s="38" t="str">
        <f aca="true" t="shared" si="47" ref="M771:M834">B771</f>
        <v>klaid93</v>
      </c>
    </row>
    <row r="772" spans="1:13" ht="15">
      <c r="A772" s="46">
        <f>COUNTIFS(B$3:B$1130,B772)</f>
        <v>1</v>
      </c>
      <c r="B772" s="48" t="s">
        <v>161</v>
      </c>
      <c r="C772" s="47">
        <f>IF(ISNA(VLOOKUP(Журналисты!$B772,'10'!$B$2:$C$400,2,0))=TRUE,0,VLOOKUP(Журналисты!$B772,'10'!$B$2:$C$400,2,0))</f>
        <v>11400000</v>
      </c>
      <c r="D772" s="47">
        <f>IF(ISNA(VLOOKUP(Журналисты!$B772,'11'!$B$2:$C$400,2,0))=TRUE,0,VLOOKUP(Журналисты!$B772,'11'!$B$2:$C$400,2,0))</f>
        <v>11400000</v>
      </c>
      <c r="E772" s="47">
        <f>IF(ISNA(VLOOKUP(Журналисты!$B772,'12'!$B$2:$C$400,2,0))=TRUE,0,VLOOKUP(Журналисты!$B772,'12'!$B$2:$C$400,2,0))</f>
        <v>0</v>
      </c>
      <c r="F772" s="47">
        <f>IF(ISNA(VLOOKUP(Журналисты!$B772,'13'!$B$2:$C$400,2,0))=TRUE,0,VLOOKUP(Журналисты!$B772,'13'!$B$2:$C$400,2,0))</f>
        <v>0</v>
      </c>
      <c r="G772" s="47">
        <f>IF(ISNA(VLOOKUP(Журналисты!$B772,'14'!$B$2:$C$400,2,0))=TRUE,0,VLOOKUP(Журналисты!$B772,'14'!$B$2:$C$400,2,0))</f>
        <v>0</v>
      </c>
      <c r="H772" s="47">
        <f>IF(ISNA(VLOOKUP(Журналисты!$B772,'15'!$B$2:$C$400,2,0))=TRUE,0,VLOOKUP(Журналисты!$B772,'15'!$B$2:$C$400,2,0))</f>
        <v>0</v>
      </c>
      <c r="I772" s="37">
        <f t="shared" si="45"/>
        <v>22800000</v>
      </c>
      <c r="K772" s="39">
        <f t="shared" si="46"/>
        <v>2</v>
      </c>
      <c r="M772" s="38" t="str">
        <f t="shared" si="47"/>
        <v>doubledamage</v>
      </c>
    </row>
    <row r="773" spans="1:13" ht="15">
      <c r="A773" s="46">
        <f>COUNTIFS(B$3:B$1130,B773)</f>
        <v>1</v>
      </c>
      <c r="B773" s="48" t="s">
        <v>162</v>
      </c>
      <c r="C773" s="47">
        <f>IF(ISNA(VLOOKUP(Журналисты!$B773,'10'!$B$2:$C$400,2,0))=TRUE,0,VLOOKUP(Журналисты!$B773,'10'!$B$2:$C$400,2,0))</f>
        <v>11400000</v>
      </c>
      <c r="D773" s="47">
        <f>IF(ISNA(VLOOKUP(Журналисты!$B773,'11'!$B$2:$C$400,2,0))=TRUE,0,VLOOKUP(Журналисты!$B773,'11'!$B$2:$C$400,2,0))</f>
        <v>11400000</v>
      </c>
      <c r="E773" s="47">
        <f>IF(ISNA(VLOOKUP(Журналисты!$B773,'12'!$B$2:$C$400,2,0))=TRUE,0,VLOOKUP(Журналисты!$B773,'12'!$B$2:$C$400,2,0))</f>
        <v>0</v>
      </c>
      <c r="F773" s="47">
        <f>IF(ISNA(VLOOKUP(Журналисты!$B773,'13'!$B$2:$C$400,2,0))=TRUE,0,VLOOKUP(Журналисты!$B773,'13'!$B$2:$C$400,2,0))</f>
        <v>0</v>
      </c>
      <c r="G773" s="47">
        <f>IF(ISNA(VLOOKUP(Журналисты!$B773,'14'!$B$2:$C$400,2,0))=TRUE,0,VLOOKUP(Журналисты!$B773,'14'!$B$2:$C$400,2,0))</f>
        <v>0</v>
      </c>
      <c r="H773" s="47">
        <f>IF(ISNA(VLOOKUP(Журналисты!$B773,'15'!$B$2:$C$400,2,0))=TRUE,0,VLOOKUP(Журналисты!$B773,'15'!$B$2:$C$400,2,0))</f>
        <v>0</v>
      </c>
      <c r="I773" s="37">
        <f t="shared" si="45"/>
        <v>22800000</v>
      </c>
      <c r="K773" s="39">
        <f t="shared" si="46"/>
        <v>2</v>
      </c>
      <c r="M773" s="38" t="str">
        <f t="shared" si="47"/>
        <v>Svang</v>
      </c>
    </row>
    <row r="774" spans="1:13" ht="15">
      <c r="A774" s="46">
        <f>COUNTIFS(B$3:B$1130,B774)</f>
        <v>1</v>
      </c>
      <c r="B774" s="48" t="s">
        <v>164</v>
      </c>
      <c r="C774" s="47">
        <f>IF(ISNA(VLOOKUP(Журналисты!$B774,'10'!$B$2:$C$400,2,0))=TRUE,0,VLOOKUP(Журналисты!$B774,'10'!$B$2:$C$400,2,0))</f>
        <v>11300000</v>
      </c>
      <c r="D774" s="47">
        <f>IF(ISNA(VLOOKUP(Журналисты!$B774,'11'!$B$2:$C$400,2,0))=TRUE,0,VLOOKUP(Журналисты!$B774,'11'!$B$2:$C$400,2,0))</f>
        <v>11300000</v>
      </c>
      <c r="E774" s="47">
        <f>IF(ISNA(VLOOKUP(Журналисты!$B774,'12'!$B$2:$C$400,2,0))=TRUE,0,VLOOKUP(Журналисты!$B774,'12'!$B$2:$C$400,2,0))</f>
        <v>0</v>
      </c>
      <c r="F774" s="47">
        <f>IF(ISNA(VLOOKUP(Журналисты!$B774,'13'!$B$2:$C$400,2,0))=TRUE,0,VLOOKUP(Журналисты!$B774,'13'!$B$2:$C$400,2,0))</f>
        <v>0</v>
      </c>
      <c r="G774" s="47">
        <f>IF(ISNA(VLOOKUP(Журналисты!$B774,'14'!$B$2:$C$400,2,0))=TRUE,0,VLOOKUP(Журналисты!$B774,'14'!$B$2:$C$400,2,0))</f>
        <v>0</v>
      </c>
      <c r="H774" s="47">
        <f>IF(ISNA(VLOOKUP(Журналисты!$B774,'15'!$B$2:$C$400,2,0))=TRUE,0,VLOOKUP(Журналисты!$B774,'15'!$B$2:$C$400,2,0))</f>
        <v>0</v>
      </c>
      <c r="I774" s="37">
        <f t="shared" si="45"/>
        <v>22600000</v>
      </c>
      <c r="K774" s="39">
        <f t="shared" si="46"/>
        <v>2</v>
      </c>
      <c r="M774" s="38" t="str">
        <f t="shared" si="47"/>
        <v>Sashan</v>
      </c>
    </row>
    <row r="775" spans="1:13" ht="15">
      <c r="A775" s="46">
        <f>COUNTIFS(B$3:B$1130,B775)</f>
        <v>1</v>
      </c>
      <c r="B775" s="48" t="s">
        <v>163</v>
      </c>
      <c r="C775" s="47">
        <f>IF(ISNA(VLOOKUP(Журналисты!$B775,'10'!$B$2:$C$400,2,0))=TRUE,0,VLOOKUP(Журналисты!$B775,'10'!$B$2:$C$400,2,0))</f>
        <v>11300000</v>
      </c>
      <c r="D775" s="47">
        <f>IF(ISNA(VLOOKUP(Журналисты!$B775,'11'!$B$2:$C$400,2,0))=TRUE,0,VLOOKUP(Журналисты!$B775,'11'!$B$2:$C$400,2,0))</f>
        <v>11300000</v>
      </c>
      <c r="E775" s="47">
        <f>IF(ISNA(VLOOKUP(Журналисты!$B775,'12'!$B$2:$C$400,2,0))=TRUE,0,VLOOKUP(Журналисты!$B775,'12'!$B$2:$C$400,2,0))</f>
        <v>0</v>
      </c>
      <c r="F775" s="47">
        <f>IF(ISNA(VLOOKUP(Журналисты!$B775,'13'!$B$2:$C$400,2,0))=TRUE,0,VLOOKUP(Журналисты!$B775,'13'!$B$2:$C$400,2,0))</f>
        <v>0</v>
      </c>
      <c r="G775" s="47">
        <f>IF(ISNA(VLOOKUP(Журналисты!$B775,'14'!$B$2:$C$400,2,0))=TRUE,0,VLOOKUP(Журналисты!$B775,'14'!$B$2:$C$400,2,0))</f>
        <v>0</v>
      </c>
      <c r="H775" s="47">
        <f>IF(ISNA(VLOOKUP(Журналисты!$B775,'15'!$B$2:$C$400,2,0))=TRUE,0,VLOOKUP(Журналисты!$B775,'15'!$B$2:$C$400,2,0))</f>
        <v>0</v>
      </c>
      <c r="I775" s="37">
        <f t="shared" si="45"/>
        <v>22600000</v>
      </c>
      <c r="K775" s="39">
        <f t="shared" si="46"/>
        <v>2</v>
      </c>
      <c r="M775" s="38" t="str">
        <f t="shared" si="47"/>
        <v>СИБИРЬяк</v>
      </c>
    </row>
    <row r="776" spans="1:13" ht="15">
      <c r="A776" s="46">
        <f>COUNTIFS(B$3:B$1130,B776)</f>
        <v>1</v>
      </c>
      <c r="B776" s="48" t="s">
        <v>165</v>
      </c>
      <c r="C776" s="47">
        <f>IF(ISNA(VLOOKUP(Журналисты!$B776,'10'!$B$2:$C$400,2,0))=TRUE,0,VLOOKUP(Журналисты!$B776,'10'!$B$2:$C$400,2,0))</f>
        <v>11200000</v>
      </c>
      <c r="D776" s="47">
        <f>IF(ISNA(VLOOKUP(Журналисты!$B776,'11'!$B$2:$C$400,2,0))=TRUE,0,VLOOKUP(Журналисты!$B776,'11'!$B$2:$C$400,2,0))</f>
        <v>11200000</v>
      </c>
      <c r="E776" s="47">
        <f>IF(ISNA(VLOOKUP(Журналисты!$B776,'12'!$B$2:$C$400,2,0))=TRUE,0,VLOOKUP(Журналисты!$B776,'12'!$B$2:$C$400,2,0))</f>
        <v>0</v>
      </c>
      <c r="F776" s="47">
        <f>IF(ISNA(VLOOKUP(Журналисты!$B776,'13'!$B$2:$C$400,2,0))=TRUE,0,VLOOKUP(Журналисты!$B776,'13'!$B$2:$C$400,2,0))</f>
        <v>0</v>
      </c>
      <c r="G776" s="47">
        <f>IF(ISNA(VLOOKUP(Журналисты!$B776,'14'!$B$2:$C$400,2,0))=TRUE,0,VLOOKUP(Журналисты!$B776,'14'!$B$2:$C$400,2,0))</f>
        <v>0</v>
      </c>
      <c r="H776" s="47">
        <f>IF(ISNA(VLOOKUP(Журналисты!$B776,'15'!$B$2:$C$400,2,0))=TRUE,0,VLOOKUP(Журналисты!$B776,'15'!$B$2:$C$400,2,0))</f>
        <v>0</v>
      </c>
      <c r="I776" s="37">
        <f t="shared" si="45"/>
        <v>22400000</v>
      </c>
      <c r="K776" s="39">
        <f t="shared" si="46"/>
        <v>2</v>
      </c>
      <c r="M776" s="38" t="str">
        <f t="shared" si="47"/>
        <v>romly</v>
      </c>
    </row>
    <row r="777" spans="1:13" ht="15">
      <c r="A777" s="46">
        <f>COUNTIFS(B$3:B$1130,B777)</f>
        <v>1</v>
      </c>
      <c r="B777" s="48" t="s">
        <v>166</v>
      </c>
      <c r="C777" s="47">
        <f>IF(ISNA(VLOOKUP(Журналисты!$B777,'10'!$B$2:$C$400,2,0))=TRUE,0,VLOOKUP(Журналисты!$B777,'10'!$B$2:$C$400,2,0))</f>
        <v>10900000</v>
      </c>
      <c r="D777" s="47">
        <f>IF(ISNA(VLOOKUP(Журналисты!$B777,'11'!$B$2:$C$400,2,0))=TRUE,0,VLOOKUP(Журналисты!$B777,'11'!$B$2:$C$400,2,0))</f>
        <v>10900000</v>
      </c>
      <c r="E777" s="47">
        <f>IF(ISNA(VLOOKUP(Журналисты!$B777,'12'!$B$2:$C$400,2,0))=TRUE,0,VLOOKUP(Журналисты!$B777,'12'!$B$2:$C$400,2,0))</f>
        <v>0</v>
      </c>
      <c r="F777" s="47">
        <f>IF(ISNA(VLOOKUP(Журналисты!$B777,'13'!$B$2:$C$400,2,0))=TRUE,0,VLOOKUP(Журналисты!$B777,'13'!$B$2:$C$400,2,0))</f>
        <v>0</v>
      </c>
      <c r="G777" s="47">
        <f>IF(ISNA(VLOOKUP(Журналисты!$B777,'14'!$B$2:$C$400,2,0))=TRUE,0,VLOOKUP(Журналисты!$B777,'14'!$B$2:$C$400,2,0))</f>
        <v>0</v>
      </c>
      <c r="H777" s="47">
        <f>IF(ISNA(VLOOKUP(Журналисты!$B777,'15'!$B$2:$C$400,2,0))=TRUE,0,VLOOKUP(Журналисты!$B777,'15'!$B$2:$C$400,2,0))</f>
        <v>0</v>
      </c>
      <c r="I777" s="37">
        <f t="shared" si="45"/>
        <v>21800000</v>
      </c>
      <c r="K777" s="39">
        <f t="shared" si="46"/>
        <v>2</v>
      </c>
      <c r="M777" s="38" t="str">
        <f t="shared" si="47"/>
        <v>MAxxxZA</v>
      </c>
    </row>
    <row r="778" spans="1:13" ht="15">
      <c r="A778" s="46">
        <f>COUNTIFS(B$3:B$1130,B778)</f>
        <v>1</v>
      </c>
      <c r="B778" s="48" t="s">
        <v>167</v>
      </c>
      <c r="C778" s="47">
        <f>IF(ISNA(VLOOKUP(Журналисты!$B778,'10'!$B$2:$C$400,2,0))=TRUE,0,VLOOKUP(Журналисты!$B778,'10'!$B$2:$C$400,2,0))</f>
        <v>10800000</v>
      </c>
      <c r="D778" s="47">
        <f>IF(ISNA(VLOOKUP(Журналисты!$B778,'11'!$B$2:$C$400,2,0))=TRUE,0,VLOOKUP(Журналисты!$B778,'11'!$B$2:$C$400,2,0))</f>
        <v>10800000</v>
      </c>
      <c r="E778" s="47">
        <f>IF(ISNA(VLOOKUP(Журналисты!$B778,'12'!$B$2:$C$400,2,0))=TRUE,0,VLOOKUP(Журналисты!$B778,'12'!$B$2:$C$400,2,0))</f>
        <v>0</v>
      </c>
      <c r="F778" s="47">
        <f>IF(ISNA(VLOOKUP(Журналисты!$B778,'13'!$B$2:$C$400,2,0))=TRUE,0,VLOOKUP(Журналисты!$B778,'13'!$B$2:$C$400,2,0))</f>
        <v>0</v>
      </c>
      <c r="G778" s="47">
        <f>IF(ISNA(VLOOKUP(Журналисты!$B778,'14'!$B$2:$C$400,2,0))=TRUE,0,VLOOKUP(Журналисты!$B778,'14'!$B$2:$C$400,2,0))</f>
        <v>0</v>
      </c>
      <c r="H778" s="47">
        <f>IF(ISNA(VLOOKUP(Журналисты!$B778,'15'!$B$2:$C$400,2,0))=TRUE,0,VLOOKUP(Журналисты!$B778,'15'!$B$2:$C$400,2,0))</f>
        <v>0</v>
      </c>
      <c r="I778" s="37">
        <f t="shared" si="45"/>
        <v>21600000</v>
      </c>
      <c r="K778" s="39">
        <f t="shared" si="46"/>
        <v>2</v>
      </c>
      <c r="M778" s="38" t="str">
        <f t="shared" si="47"/>
        <v xml:space="preserve">wateraist </v>
      </c>
    </row>
    <row r="779" spans="1:13" ht="15">
      <c r="A779" s="46">
        <f>COUNTIFS(B$3:B$1130,B779)</f>
        <v>1</v>
      </c>
      <c r="B779" s="48" t="s">
        <v>170</v>
      </c>
      <c r="C779" s="47">
        <f>IF(ISNA(VLOOKUP(Журналисты!$B779,'10'!$B$2:$C$400,2,0))=TRUE,0,VLOOKUP(Журналисты!$B779,'10'!$B$2:$C$400,2,0))</f>
        <v>10400000</v>
      </c>
      <c r="D779" s="47">
        <f>IF(ISNA(VLOOKUP(Журналисты!$B779,'11'!$B$2:$C$400,2,0))=TRUE,0,VLOOKUP(Журналисты!$B779,'11'!$B$2:$C$400,2,0))</f>
        <v>10400000</v>
      </c>
      <c r="E779" s="47">
        <f>IF(ISNA(VLOOKUP(Журналисты!$B779,'12'!$B$2:$C$400,2,0))=TRUE,0,VLOOKUP(Журналисты!$B779,'12'!$B$2:$C$400,2,0))</f>
        <v>0</v>
      </c>
      <c r="F779" s="47">
        <f>IF(ISNA(VLOOKUP(Журналисты!$B779,'13'!$B$2:$C$400,2,0))=TRUE,0,VLOOKUP(Журналисты!$B779,'13'!$B$2:$C$400,2,0))</f>
        <v>0</v>
      </c>
      <c r="G779" s="47">
        <f>IF(ISNA(VLOOKUP(Журналисты!$B779,'14'!$B$2:$C$400,2,0))=TRUE,0,VLOOKUP(Журналисты!$B779,'14'!$B$2:$C$400,2,0))</f>
        <v>0</v>
      </c>
      <c r="H779" s="47">
        <f>IF(ISNA(VLOOKUP(Журналисты!$B779,'15'!$B$2:$C$400,2,0))=TRUE,0,VLOOKUP(Журналисты!$B779,'15'!$B$2:$C$400,2,0))</f>
        <v>0</v>
      </c>
      <c r="I779" s="37">
        <f t="shared" si="45"/>
        <v>20800000</v>
      </c>
      <c r="K779" s="39">
        <f t="shared" si="46"/>
        <v>2</v>
      </c>
      <c r="M779" s="38" t="str">
        <f t="shared" si="47"/>
        <v>Migeru</v>
      </c>
    </row>
    <row r="780" spans="1:13" ht="15">
      <c r="A780" s="46">
        <f>COUNTIFS(B$3:B$1130,B780)</f>
        <v>1</v>
      </c>
      <c r="B780" s="48" t="s">
        <v>189</v>
      </c>
      <c r="C780" s="47">
        <f>IF(ISNA(VLOOKUP(Журналисты!$B780,'10'!$B$2:$C$400,2,0))=TRUE,0,VLOOKUP(Журналисты!$B780,'10'!$B$2:$C$400,2,0))</f>
        <v>9000000</v>
      </c>
      <c r="D780" s="47">
        <f>IF(ISNA(VLOOKUP(Журналисты!$B780,'11'!$B$2:$C$400,2,0))=TRUE,0,VLOOKUP(Журналисты!$B780,'11'!$B$2:$C$400,2,0))</f>
        <v>10200000</v>
      </c>
      <c r="E780" s="47">
        <f>IF(ISNA(VLOOKUP(Журналисты!$B780,'12'!$B$2:$C$400,2,0))=TRUE,0,VLOOKUP(Журналисты!$B780,'12'!$B$2:$C$400,2,0))</f>
        <v>0</v>
      </c>
      <c r="F780" s="47">
        <f>IF(ISNA(VLOOKUP(Журналисты!$B780,'13'!$B$2:$C$400,2,0))=TRUE,0,VLOOKUP(Журналисты!$B780,'13'!$B$2:$C$400,2,0))</f>
        <v>0</v>
      </c>
      <c r="G780" s="47">
        <f>IF(ISNA(VLOOKUP(Журналисты!$B780,'14'!$B$2:$C$400,2,0))=TRUE,0,VLOOKUP(Журналисты!$B780,'14'!$B$2:$C$400,2,0))</f>
        <v>0</v>
      </c>
      <c r="H780" s="47">
        <f>IF(ISNA(VLOOKUP(Журналисты!$B780,'15'!$B$2:$C$400,2,0))=TRUE,0,VLOOKUP(Журналисты!$B780,'15'!$B$2:$C$400,2,0))</f>
        <v>0</v>
      </c>
      <c r="I780" s="37">
        <f t="shared" si="45"/>
        <v>19200000</v>
      </c>
      <c r="K780" s="39">
        <f t="shared" si="46"/>
        <v>2</v>
      </c>
      <c r="M780" s="38" t="str">
        <f t="shared" si="47"/>
        <v>Самбре</v>
      </c>
    </row>
    <row r="781" spans="1:13" ht="15">
      <c r="A781" s="46">
        <f>COUNTIFS(B$3:B$1130,B781)</f>
        <v>1</v>
      </c>
      <c r="B781" s="48" t="s">
        <v>192</v>
      </c>
      <c r="C781" s="47">
        <f>IF(ISNA(VLOOKUP(Журналисты!$B781,'10'!$B$2:$C$400,2,0))=TRUE,0,VLOOKUP(Журналисты!$B781,'10'!$B$2:$C$400,2,0))</f>
        <v>8200000</v>
      </c>
      <c r="D781" s="47">
        <f>IF(ISNA(VLOOKUP(Журналисты!$B781,'11'!$B$2:$C$400,2,0))=TRUE,0,VLOOKUP(Журналисты!$B781,'11'!$B$2:$C$400,2,0))</f>
        <v>10200000</v>
      </c>
      <c r="E781" s="47">
        <f>IF(ISNA(VLOOKUP(Журналисты!$B781,'12'!$B$2:$C$400,2,0))=TRUE,0,VLOOKUP(Журналисты!$B781,'12'!$B$2:$C$400,2,0))</f>
        <v>0</v>
      </c>
      <c r="F781" s="47">
        <f>IF(ISNA(VLOOKUP(Журналисты!$B781,'13'!$B$2:$C$400,2,0))=TRUE,0,VLOOKUP(Журналисты!$B781,'13'!$B$2:$C$400,2,0))</f>
        <v>0</v>
      </c>
      <c r="G781" s="47">
        <f>IF(ISNA(VLOOKUP(Журналисты!$B781,'14'!$B$2:$C$400,2,0))=TRUE,0,VLOOKUP(Журналисты!$B781,'14'!$B$2:$C$400,2,0))</f>
        <v>0</v>
      </c>
      <c r="H781" s="47">
        <f>IF(ISNA(VLOOKUP(Журналисты!$B781,'15'!$B$2:$C$400,2,0))=TRUE,0,VLOOKUP(Журналисты!$B781,'15'!$B$2:$C$400,2,0))</f>
        <v>0</v>
      </c>
      <c r="I781" s="37">
        <f t="shared" si="45"/>
        <v>18400000</v>
      </c>
      <c r="K781" s="39">
        <f t="shared" si="46"/>
        <v>2</v>
      </c>
      <c r="M781" s="38" t="str">
        <f t="shared" si="47"/>
        <v>javel</v>
      </c>
    </row>
    <row r="782" spans="1:13" ht="15">
      <c r="A782" s="46">
        <f>COUNTIFS(B$3:B$1130,B782)</f>
        <v>1</v>
      </c>
      <c r="B782" s="48" t="s">
        <v>171</v>
      </c>
      <c r="C782" s="47">
        <f>IF(ISNA(VLOOKUP(Журналисты!$B782,'10'!$B$2:$C$400,2,0))=TRUE,0,VLOOKUP(Журналисты!$B782,'10'!$B$2:$C$400,2,0))</f>
        <v>10200000</v>
      </c>
      <c r="D782" s="47">
        <f>IF(ISNA(VLOOKUP(Журналисты!$B782,'11'!$B$2:$C$400,2,0))=TRUE,0,VLOOKUP(Журналисты!$B782,'11'!$B$2:$C$400,2,0))</f>
        <v>10200000</v>
      </c>
      <c r="E782" s="47">
        <f>IF(ISNA(VLOOKUP(Журналисты!$B782,'12'!$B$2:$C$400,2,0))=TRUE,0,VLOOKUP(Журналисты!$B782,'12'!$B$2:$C$400,2,0))</f>
        <v>0</v>
      </c>
      <c r="F782" s="47">
        <f>IF(ISNA(VLOOKUP(Журналисты!$B782,'13'!$B$2:$C$400,2,0))=TRUE,0,VLOOKUP(Журналисты!$B782,'13'!$B$2:$C$400,2,0))</f>
        <v>0</v>
      </c>
      <c r="G782" s="47">
        <f>IF(ISNA(VLOOKUP(Журналисты!$B782,'14'!$B$2:$C$400,2,0))=TRUE,0,VLOOKUP(Журналисты!$B782,'14'!$B$2:$C$400,2,0))</f>
        <v>0</v>
      </c>
      <c r="H782" s="47">
        <f>IF(ISNA(VLOOKUP(Журналисты!$B782,'15'!$B$2:$C$400,2,0))=TRUE,0,VLOOKUP(Журналисты!$B782,'15'!$B$2:$C$400,2,0))</f>
        <v>0</v>
      </c>
      <c r="I782" s="37">
        <f t="shared" si="45"/>
        <v>20400000</v>
      </c>
      <c r="K782" s="39">
        <f t="shared" si="46"/>
        <v>2</v>
      </c>
      <c r="M782" s="38" t="str">
        <f t="shared" si="47"/>
        <v>Архангел</v>
      </c>
    </row>
    <row r="783" spans="1:13" ht="15">
      <c r="A783" s="46">
        <f>COUNTIFS(B$3:B$1130,B783)</f>
        <v>1</v>
      </c>
      <c r="B783" s="48" t="s">
        <v>172</v>
      </c>
      <c r="C783" s="47">
        <f>IF(ISNA(VLOOKUP(Журналисты!$B783,'10'!$B$2:$C$400,2,0))=TRUE,0,VLOOKUP(Журналисты!$B783,'10'!$B$2:$C$400,2,0))</f>
        <v>10100000</v>
      </c>
      <c r="D783" s="47">
        <f>IF(ISNA(VLOOKUP(Журналисты!$B783,'11'!$B$2:$C$400,2,0))=TRUE,0,VLOOKUP(Журналисты!$B783,'11'!$B$2:$C$400,2,0))</f>
        <v>10100000</v>
      </c>
      <c r="E783" s="47">
        <f>IF(ISNA(VLOOKUP(Журналисты!$B783,'12'!$B$2:$C$400,2,0))=TRUE,0,VLOOKUP(Журналисты!$B783,'12'!$B$2:$C$400,2,0))</f>
        <v>0</v>
      </c>
      <c r="F783" s="47">
        <f>IF(ISNA(VLOOKUP(Журналисты!$B783,'13'!$B$2:$C$400,2,0))=TRUE,0,VLOOKUP(Журналисты!$B783,'13'!$B$2:$C$400,2,0))</f>
        <v>0</v>
      </c>
      <c r="G783" s="47">
        <f>IF(ISNA(VLOOKUP(Журналисты!$B783,'14'!$B$2:$C$400,2,0))=TRUE,0,VLOOKUP(Журналисты!$B783,'14'!$B$2:$C$400,2,0))</f>
        <v>0</v>
      </c>
      <c r="H783" s="47">
        <f>IF(ISNA(VLOOKUP(Журналисты!$B783,'15'!$B$2:$C$400,2,0))=TRUE,0,VLOOKUP(Журналисты!$B783,'15'!$B$2:$C$400,2,0))</f>
        <v>0</v>
      </c>
      <c r="I783" s="37">
        <f t="shared" si="45"/>
        <v>20200000</v>
      </c>
      <c r="K783" s="39">
        <f t="shared" si="46"/>
        <v>2</v>
      </c>
      <c r="M783" s="38" t="str">
        <f t="shared" si="47"/>
        <v>PsychoMan</v>
      </c>
    </row>
    <row r="784" spans="1:13" ht="15">
      <c r="A784" s="46">
        <f>COUNTIFS(B$3:B$1130,B784)</f>
        <v>1</v>
      </c>
      <c r="B784" s="48" t="s">
        <v>175</v>
      </c>
      <c r="C784" s="47">
        <f>IF(ISNA(VLOOKUP(Журналисты!$B784,'10'!$B$2:$C$400,2,0))=TRUE,0,VLOOKUP(Журналисты!$B784,'10'!$B$2:$C$400,2,0))</f>
        <v>10000000</v>
      </c>
      <c r="D784" s="47">
        <f>IF(ISNA(VLOOKUP(Журналисты!$B784,'11'!$B$2:$C$400,2,0))=TRUE,0,VLOOKUP(Журналисты!$B784,'11'!$B$2:$C$400,2,0))</f>
        <v>10000000</v>
      </c>
      <c r="E784" s="47">
        <f>IF(ISNA(VLOOKUP(Журналисты!$B784,'12'!$B$2:$C$400,2,0))=TRUE,0,VLOOKUP(Журналисты!$B784,'12'!$B$2:$C$400,2,0))</f>
        <v>0</v>
      </c>
      <c r="F784" s="47">
        <f>IF(ISNA(VLOOKUP(Журналисты!$B784,'13'!$B$2:$C$400,2,0))=TRUE,0,VLOOKUP(Журналисты!$B784,'13'!$B$2:$C$400,2,0))</f>
        <v>0</v>
      </c>
      <c r="G784" s="47">
        <f>IF(ISNA(VLOOKUP(Журналисты!$B784,'14'!$B$2:$C$400,2,0))=TRUE,0,VLOOKUP(Журналисты!$B784,'14'!$B$2:$C$400,2,0))</f>
        <v>0</v>
      </c>
      <c r="H784" s="47">
        <f>IF(ISNA(VLOOKUP(Журналисты!$B784,'15'!$B$2:$C$400,2,0))=TRUE,0,VLOOKUP(Журналисты!$B784,'15'!$B$2:$C$400,2,0))</f>
        <v>0</v>
      </c>
      <c r="I784" s="37">
        <f t="shared" si="45"/>
        <v>20000000</v>
      </c>
      <c r="K784" s="39">
        <f t="shared" si="46"/>
        <v>2</v>
      </c>
      <c r="M784" s="38" t="str">
        <f t="shared" si="47"/>
        <v>miramax</v>
      </c>
    </row>
    <row r="785" spans="1:13" ht="15">
      <c r="A785" s="46">
        <f>COUNTIFS(B$3:B$1130,B785)</f>
        <v>1</v>
      </c>
      <c r="B785" s="48" t="s">
        <v>177</v>
      </c>
      <c r="C785" s="47">
        <f>IF(ISNA(VLOOKUP(Журналисты!$B785,'10'!$B$2:$C$400,2,0))=TRUE,0,VLOOKUP(Журналисты!$B785,'10'!$B$2:$C$400,2,0))</f>
        <v>9900000</v>
      </c>
      <c r="D785" s="47">
        <f>IF(ISNA(VLOOKUP(Журналисты!$B785,'11'!$B$2:$C$400,2,0))=TRUE,0,VLOOKUP(Журналисты!$B785,'11'!$B$2:$C$400,2,0))</f>
        <v>9900000</v>
      </c>
      <c r="E785" s="47">
        <f>IF(ISNA(VLOOKUP(Журналисты!$B785,'12'!$B$2:$C$400,2,0))=TRUE,0,VLOOKUP(Журналисты!$B785,'12'!$B$2:$C$400,2,0))</f>
        <v>0</v>
      </c>
      <c r="F785" s="47">
        <f>IF(ISNA(VLOOKUP(Журналисты!$B785,'13'!$B$2:$C$400,2,0))=TRUE,0,VLOOKUP(Журналисты!$B785,'13'!$B$2:$C$400,2,0))</f>
        <v>0</v>
      </c>
      <c r="G785" s="47">
        <f>IF(ISNA(VLOOKUP(Журналисты!$B785,'14'!$B$2:$C$400,2,0))=TRUE,0,VLOOKUP(Журналисты!$B785,'14'!$B$2:$C$400,2,0))</f>
        <v>0</v>
      </c>
      <c r="H785" s="47">
        <f>IF(ISNA(VLOOKUP(Журналисты!$B785,'15'!$B$2:$C$400,2,0))=TRUE,0,VLOOKUP(Журналисты!$B785,'15'!$B$2:$C$400,2,0))</f>
        <v>0</v>
      </c>
      <c r="I785" s="37">
        <f t="shared" si="45"/>
        <v>19800000</v>
      </c>
      <c r="K785" s="39">
        <f t="shared" si="46"/>
        <v>2</v>
      </c>
      <c r="M785" s="38" t="str">
        <f t="shared" si="47"/>
        <v>rubin1988</v>
      </c>
    </row>
    <row r="786" spans="1:13" ht="15">
      <c r="A786" s="46">
        <f>COUNTIFS(B$3:B$1130,B786)</f>
        <v>1</v>
      </c>
      <c r="B786" s="48" t="s">
        <v>178</v>
      </c>
      <c r="C786" s="47">
        <f>IF(ISNA(VLOOKUP(Журналисты!$B786,'10'!$B$2:$C$400,2,0))=TRUE,0,VLOOKUP(Журналисты!$B786,'10'!$B$2:$C$400,2,0))</f>
        <v>9900000</v>
      </c>
      <c r="D786" s="47">
        <f>IF(ISNA(VLOOKUP(Журналисты!$B786,'11'!$B$2:$C$400,2,0))=TRUE,0,VLOOKUP(Журналисты!$B786,'11'!$B$2:$C$400,2,0))</f>
        <v>9900000</v>
      </c>
      <c r="E786" s="47">
        <f>IF(ISNA(VLOOKUP(Журналисты!$B786,'12'!$B$2:$C$400,2,0))=TRUE,0,VLOOKUP(Журналисты!$B786,'12'!$B$2:$C$400,2,0))</f>
        <v>0</v>
      </c>
      <c r="F786" s="47">
        <f>IF(ISNA(VLOOKUP(Журналисты!$B786,'13'!$B$2:$C$400,2,0))=TRUE,0,VLOOKUP(Журналисты!$B786,'13'!$B$2:$C$400,2,0))</f>
        <v>0</v>
      </c>
      <c r="G786" s="47">
        <f>IF(ISNA(VLOOKUP(Журналисты!$B786,'14'!$B$2:$C$400,2,0))=TRUE,0,VLOOKUP(Журналисты!$B786,'14'!$B$2:$C$400,2,0))</f>
        <v>0</v>
      </c>
      <c r="H786" s="47">
        <f>IF(ISNA(VLOOKUP(Журналисты!$B786,'15'!$B$2:$C$400,2,0))=TRUE,0,VLOOKUP(Журналисты!$B786,'15'!$B$2:$C$400,2,0))</f>
        <v>0</v>
      </c>
      <c r="I786" s="37">
        <f t="shared" si="45"/>
        <v>19800000</v>
      </c>
      <c r="K786" s="39">
        <f t="shared" si="46"/>
        <v>2</v>
      </c>
      <c r="M786" s="38" t="str">
        <f t="shared" si="47"/>
        <v>outlaws</v>
      </c>
    </row>
    <row r="787" spans="1:13" ht="15">
      <c r="A787" s="46">
        <f>COUNTIFS(B$3:B$1130,B787)</f>
        <v>1</v>
      </c>
      <c r="B787" s="48" t="s">
        <v>182</v>
      </c>
      <c r="C787" s="47">
        <f>IF(ISNA(VLOOKUP(Журналисты!$B787,'10'!$B$2:$C$400,2,0))=TRUE,0,VLOOKUP(Журналисты!$B787,'10'!$B$2:$C$400,2,0))</f>
        <v>9600000</v>
      </c>
      <c r="D787" s="47">
        <f>IF(ISNA(VLOOKUP(Журналисты!$B787,'11'!$B$2:$C$400,2,0))=TRUE,0,VLOOKUP(Журналисты!$B787,'11'!$B$2:$C$400,2,0))</f>
        <v>9600000</v>
      </c>
      <c r="E787" s="47">
        <f>IF(ISNA(VLOOKUP(Журналисты!$B787,'12'!$B$2:$C$400,2,0))=TRUE,0,VLOOKUP(Журналисты!$B787,'12'!$B$2:$C$400,2,0))</f>
        <v>0</v>
      </c>
      <c r="F787" s="47">
        <f>IF(ISNA(VLOOKUP(Журналисты!$B787,'13'!$B$2:$C$400,2,0))=TRUE,0,VLOOKUP(Журналисты!$B787,'13'!$B$2:$C$400,2,0))</f>
        <v>0</v>
      </c>
      <c r="G787" s="47">
        <f>IF(ISNA(VLOOKUP(Журналисты!$B787,'14'!$B$2:$C$400,2,0))=TRUE,0,VLOOKUP(Журналисты!$B787,'14'!$B$2:$C$400,2,0))</f>
        <v>0</v>
      </c>
      <c r="H787" s="47">
        <f>IF(ISNA(VLOOKUP(Журналисты!$B787,'15'!$B$2:$C$400,2,0))=TRUE,0,VLOOKUP(Журналисты!$B787,'15'!$B$2:$C$400,2,0))</f>
        <v>0</v>
      </c>
      <c r="I787" s="37">
        <f t="shared" si="45"/>
        <v>19200000</v>
      </c>
      <c r="K787" s="39">
        <f t="shared" si="46"/>
        <v>2</v>
      </c>
      <c r="M787" s="38" t="str">
        <f t="shared" si="47"/>
        <v>padavitel</v>
      </c>
    </row>
    <row r="788" spans="1:13" ht="15">
      <c r="A788" s="46">
        <f>COUNTIFS(B$3:B$1130,B788)</f>
        <v>1</v>
      </c>
      <c r="B788" s="48" t="s">
        <v>183</v>
      </c>
      <c r="C788" s="47">
        <f>IF(ISNA(VLOOKUP(Журналисты!$B788,'10'!$B$2:$C$400,2,0))=TRUE,0,VLOOKUP(Журналисты!$B788,'10'!$B$2:$C$400,2,0))</f>
        <v>9400000</v>
      </c>
      <c r="D788" s="47">
        <f>IF(ISNA(VLOOKUP(Журналисты!$B788,'11'!$B$2:$C$400,2,0))=TRUE,0,VLOOKUP(Журналисты!$B788,'11'!$B$2:$C$400,2,0))</f>
        <v>9400000</v>
      </c>
      <c r="E788" s="47">
        <f>IF(ISNA(VLOOKUP(Журналисты!$B788,'12'!$B$2:$C$400,2,0))=TRUE,0,VLOOKUP(Журналисты!$B788,'12'!$B$2:$C$400,2,0))</f>
        <v>0</v>
      </c>
      <c r="F788" s="47">
        <f>IF(ISNA(VLOOKUP(Журналисты!$B788,'13'!$B$2:$C$400,2,0))=TRUE,0,VLOOKUP(Журналисты!$B788,'13'!$B$2:$C$400,2,0))</f>
        <v>0</v>
      </c>
      <c r="G788" s="47">
        <f>IF(ISNA(VLOOKUP(Журналисты!$B788,'14'!$B$2:$C$400,2,0))=TRUE,0,VLOOKUP(Журналисты!$B788,'14'!$B$2:$C$400,2,0))</f>
        <v>0</v>
      </c>
      <c r="H788" s="47">
        <f>IF(ISNA(VLOOKUP(Журналисты!$B788,'15'!$B$2:$C$400,2,0))=TRUE,0,VLOOKUP(Журналисты!$B788,'15'!$B$2:$C$400,2,0))</f>
        <v>0</v>
      </c>
      <c r="I788" s="37">
        <f t="shared" si="45"/>
        <v>18800000</v>
      </c>
      <c r="K788" s="39">
        <f t="shared" si="46"/>
        <v>2</v>
      </c>
      <c r="M788" s="38" t="str">
        <f t="shared" si="47"/>
        <v>Футболер 90</v>
      </c>
    </row>
    <row r="789" spans="1:13" ht="15">
      <c r="A789" s="46">
        <f>COUNTIFS(B$3:B$1130,B789)</f>
        <v>1</v>
      </c>
      <c r="B789" s="48" t="s">
        <v>247</v>
      </c>
      <c r="C789" s="47">
        <f>IF(ISNA(VLOOKUP(Журналисты!$B789,'10'!$B$2:$C$400,2,0))=TRUE,0,VLOOKUP(Журналисты!$B789,'10'!$B$2:$C$400,2,0))</f>
        <v>4000000</v>
      </c>
      <c r="D789" s="47">
        <f>IF(ISNA(VLOOKUP(Журналисты!$B789,'11'!$B$2:$C$400,2,0))=TRUE,0,VLOOKUP(Журналисты!$B789,'11'!$B$2:$C$400,2,0))</f>
        <v>9300000</v>
      </c>
      <c r="E789" s="47">
        <f>IF(ISNA(VLOOKUP(Журналисты!$B789,'12'!$B$2:$C$400,2,0))=TRUE,0,VLOOKUP(Журналисты!$B789,'12'!$B$2:$C$400,2,0))</f>
        <v>0</v>
      </c>
      <c r="F789" s="47">
        <f>IF(ISNA(VLOOKUP(Журналисты!$B789,'13'!$B$2:$C$400,2,0))=TRUE,0,VLOOKUP(Журналисты!$B789,'13'!$B$2:$C$400,2,0))</f>
        <v>0</v>
      </c>
      <c r="G789" s="47">
        <f>IF(ISNA(VLOOKUP(Журналисты!$B789,'14'!$B$2:$C$400,2,0))=TRUE,0,VLOOKUP(Журналисты!$B789,'14'!$B$2:$C$400,2,0))</f>
        <v>0</v>
      </c>
      <c r="H789" s="47">
        <f>IF(ISNA(VLOOKUP(Журналисты!$B789,'15'!$B$2:$C$400,2,0))=TRUE,0,VLOOKUP(Журналисты!$B789,'15'!$B$2:$C$400,2,0))</f>
        <v>0</v>
      </c>
      <c r="I789" s="37">
        <f t="shared" si="45"/>
        <v>13300000</v>
      </c>
      <c r="K789" s="39">
        <f t="shared" si="46"/>
        <v>2</v>
      </c>
      <c r="M789" s="38" t="str">
        <f t="shared" si="47"/>
        <v>VoVaH</v>
      </c>
    </row>
    <row r="790" spans="1:13" ht="15">
      <c r="A790" s="46">
        <f>COUNTIFS(B$3:B$1130,B790)</f>
        <v>1</v>
      </c>
      <c r="B790" s="48" t="s">
        <v>187</v>
      </c>
      <c r="C790" s="47">
        <f>IF(ISNA(VLOOKUP(Журналисты!$B790,'10'!$B$2:$C$400,2,0))=TRUE,0,VLOOKUP(Журналисты!$B790,'10'!$B$2:$C$400,2,0))</f>
        <v>9200000</v>
      </c>
      <c r="D790" s="47">
        <f>IF(ISNA(VLOOKUP(Журналисты!$B790,'11'!$B$2:$C$400,2,0))=TRUE,0,VLOOKUP(Журналисты!$B790,'11'!$B$2:$C$400,2,0))</f>
        <v>9200000</v>
      </c>
      <c r="E790" s="47">
        <f>IF(ISNA(VLOOKUP(Журналисты!$B790,'12'!$B$2:$C$400,2,0))=TRUE,0,VLOOKUP(Журналисты!$B790,'12'!$B$2:$C$400,2,0))</f>
        <v>0</v>
      </c>
      <c r="F790" s="47">
        <f>IF(ISNA(VLOOKUP(Журналисты!$B790,'13'!$B$2:$C$400,2,0))=TRUE,0,VLOOKUP(Журналисты!$B790,'13'!$B$2:$C$400,2,0))</f>
        <v>0</v>
      </c>
      <c r="G790" s="47">
        <f>IF(ISNA(VLOOKUP(Журналисты!$B790,'14'!$B$2:$C$400,2,0))=TRUE,0,VLOOKUP(Журналисты!$B790,'14'!$B$2:$C$400,2,0))</f>
        <v>0</v>
      </c>
      <c r="H790" s="47">
        <f>IF(ISNA(VLOOKUP(Журналисты!$B790,'15'!$B$2:$C$400,2,0))=TRUE,0,VLOOKUP(Журналисты!$B790,'15'!$B$2:$C$400,2,0))</f>
        <v>0</v>
      </c>
      <c r="I790" s="37">
        <f t="shared" si="45"/>
        <v>18400000</v>
      </c>
      <c r="K790" s="39">
        <f t="shared" si="46"/>
        <v>2</v>
      </c>
      <c r="M790" s="38" t="str">
        <f t="shared" si="47"/>
        <v>SchranZnbasser</v>
      </c>
    </row>
    <row r="791" spans="1:13" ht="15">
      <c r="A791" s="46">
        <f>COUNTIFS(B$3:B$1130,B791)</f>
        <v>1</v>
      </c>
      <c r="B791" s="48" t="s">
        <v>191</v>
      </c>
      <c r="C791" s="47">
        <f>IF(ISNA(VLOOKUP(Журналисты!$B791,'10'!$B$2:$C$400,2,0))=TRUE,0,VLOOKUP(Журналисты!$B791,'10'!$B$2:$C$400,2,0))</f>
        <v>8400000</v>
      </c>
      <c r="D791" s="47">
        <f>IF(ISNA(VLOOKUP(Журналисты!$B791,'11'!$B$2:$C$400,2,0))=TRUE,0,VLOOKUP(Журналисты!$B791,'11'!$B$2:$C$400,2,0))</f>
        <v>9100000</v>
      </c>
      <c r="E791" s="47">
        <f>IF(ISNA(VLOOKUP(Журналисты!$B791,'12'!$B$2:$C$400,2,0))=TRUE,0,VLOOKUP(Журналисты!$B791,'12'!$B$2:$C$400,2,0))</f>
        <v>0</v>
      </c>
      <c r="F791" s="47">
        <f>IF(ISNA(VLOOKUP(Журналисты!$B791,'13'!$B$2:$C$400,2,0))=TRUE,0,VLOOKUP(Журналисты!$B791,'13'!$B$2:$C$400,2,0))</f>
        <v>0</v>
      </c>
      <c r="G791" s="47">
        <f>IF(ISNA(VLOOKUP(Журналисты!$B791,'14'!$B$2:$C$400,2,0))=TRUE,0,VLOOKUP(Журналисты!$B791,'14'!$B$2:$C$400,2,0))</f>
        <v>0</v>
      </c>
      <c r="H791" s="47">
        <f>IF(ISNA(VLOOKUP(Журналисты!$B791,'15'!$B$2:$C$400,2,0))=TRUE,0,VLOOKUP(Журналисты!$B791,'15'!$B$2:$C$400,2,0))</f>
        <v>0</v>
      </c>
      <c r="I791" s="37">
        <f t="shared" si="45"/>
        <v>17500000</v>
      </c>
      <c r="K791" s="39">
        <f t="shared" si="46"/>
        <v>2</v>
      </c>
      <c r="M791" s="38" t="str">
        <f t="shared" si="47"/>
        <v>Роджи</v>
      </c>
    </row>
    <row r="792" spans="1:13" ht="15">
      <c r="A792" s="46">
        <f>COUNTIFS(B$3:B$1130,B792)</f>
        <v>1</v>
      </c>
      <c r="B792" s="48" t="s">
        <v>190</v>
      </c>
      <c r="C792" s="47">
        <f>IF(ISNA(VLOOKUP(Журналисты!$B792,'10'!$B$2:$C$400,2,0))=TRUE,0,VLOOKUP(Журналисты!$B792,'10'!$B$2:$C$400,2,0))</f>
        <v>9000000</v>
      </c>
      <c r="D792" s="47">
        <f>IF(ISNA(VLOOKUP(Журналисты!$B792,'11'!$B$2:$C$400,2,0))=TRUE,0,VLOOKUP(Журналисты!$B792,'11'!$B$2:$C$400,2,0))</f>
        <v>9000000</v>
      </c>
      <c r="E792" s="47">
        <f>IF(ISNA(VLOOKUP(Журналисты!$B792,'12'!$B$2:$C$400,2,0))=TRUE,0,VLOOKUP(Журналисты!$B792,'12'!$B$2:$C$400,2,0))</f>
        <v>0</v>
      </c>
      <c r="F792" s="47">
        <f>IF(ISNA(VLOOKUP(Журналисты!$B792,'13'!$B$2:$C$400,2,0))=TRUE,0,VLOOKUP(Журналисты!$B792,'13'!$B$2:$C$400,2,0))</f>
        <v>0</v>
      </c>
      <c r="G792" s="47">
        <f>IF(ISNA(VLOOKUP(Журналисты!$B792,'14'!$B$2:$C$400,2,0))=TRUE,0,VLOOKUP(Журналисты!$B792,'14'!$B$2:$C$400,2,0))</f>
        <v>0</v>
      </c>
      <c r="H792" s="47">
        <f>IF(ISNA(VLOOKUP(Журналисты!$B792,'15'!$B$2:$C$400,2,0))=TRUE,0,VLOOKUP(Журналисты!$B792,'15'!$B$2:$C$400,2,0))</f>
        <v>0</v>
      </c>
      <c r="I792" s="37">
        <f t="shared" si="45"/>
        <v>18000000</v>
      </c>
      <c r="K792" s="39">
        <f t="shared" si="46"/>
        <v>2</v>
      </c>
      <c r="M792" s="38" t="str">
        <f t="shared" si="47"/>
        <v>rouslan0704</v>
      </c>
    </row>
    <row r="793" spans="1:13" ht="15">
      <c r="A793" s="46">
        <f>COUNTIFS(B$3:B$1130,B793)</f>
        <v>1</v>
      </c>
      <c r="B793" s="48" t="s">
        <v>199</v>
      </c>
      <c r="C793" s="47">
        <f>IF(ISNA(VLOOKUP(Журналисты!$B793,'10'!$B$2:$C$400,2,0))=TRUE,0,VLOOKUP(Журналисты!$B793,'10'!$B$2:$C$400,2,0))</f>
        <v>7600000</v>
      </c>
      <c r="D793" s="47">
        <f>IF(ISNA(VLOOKUP(Журналисты!$B793,'11'!$B$2:$C$400,2,0))=TRUE,0,VLOOKUP(Журналисты!$B793,'11'!$B$2:$C$400,2,0))</f>
        <v>8900000</v>
      </c>
      <c r="E793" s="47">
        <f>IF(ISNA(VLOOKUP(Журналисты!$B793,'12'!$B$2:$C$400,2,0))=TRUE,0,VLOOKUP(Журналисты!$B793,'12'!$B$2:$C$400,2,0))</f>
        <v>0</v>
      </c>
      <c r="F793" s="47">
        <f>IF(ISNA(VLOOKUP(Журналисты!$B793,'13'!$B$2:$C$400,2,0))=TRUE,0,VLOOKUP(Журналисты!$B793,'13'!$B$2:$C$400,2,0))</f>
        <v>0</v>
      </c>
      <c r="G793" s="47">
        <f>IF(ISNA(VLOOKUP(Журналисты!$B793,'14'!$B$2:$C$400,2,0))=TRUE,0,VLOOKUP(Журналисты!$B793,'14'!$B$2:$C$400,2,0))</f>
        <v>0</v>
      </c>
      <c r="H793" s="47">
        <f>IF(ISNA(VLOOKUP(Журналисты!$B793,'15'!$B$2:$C$400,2,0))=TRUE,0,VLOOKUP(Журналисты!$B793,'15'!$B$2:$C$400,2,0))</f>
        <v>0</v>
      </c>
      <c r="I793" s="37">
        <f t="shared" si="45"/>
        <v>16500000</v>
      </c>
      <c r="K793" s="39">
        <f t="shared" si="46"/>
        <v>2</v>
      </c>
      <c r="M793" s="38" t="str">
        <f t="shared" si="47"/>
        <v xml:space="preserve">Passha </v>
      </c>
    </row>
    <row r="794" spans="1:13" ht="15">
      <c r="A794" s="46">
        <f>COUNTIFS(B$3:B$1130,B794)</f>
        <v>1</v>
      </c>
      <c r="B794" s="48" t="s">
        <v>185</v>
      </c>
      <c r="C794" s="47">
        <f>IF(ISNA(VLOOKUP(Журналисты!$B794,'10'!$B$2:$C$400,2,0))=TRUE,0,VLOOKUP(Журналисты!$B794,'10'!$B$2:$C$400,2,0))</f>
        <v>9300000</v>
      </c>
      <c r="D794" s="47">
        <f>IF(ISNA(VLOOKUP(Журналисты!$B794,'11'!$B$2:$C$400,2,0))=TRUE,0,VLOOKUP(Журналисты!$B794,'11'!$B$2:$C$400,2,0))</f>
        <v>8800000</v>
      </c>
      <c r="E794" s="47">
        <f>IF(ISNA(VLOOKUP(Журналисты!$B794,'12'!$B$2:$C$400,2,0))=TRUE,0,VLOOKUP(Журналисты!$B794,'12'!$B$2:$C$400,2,0))</f>
        <v>0</v>
      </c>
      <c r="F794" s="47">
        <f>IF(ISNA(VLOOKUP(Журналисты!$B794,'13'!$B$2:$C$400,2,0))=TRUE,0,VLOOKUP(Журналисты!$B794,'13'!$B$2:$C$400,2,0))</f>
        <v>0</v>
      </c>
      <c r="G794" s="47">
        <f>IF(ISNA(VLOOKUP(Журналисты!$B794,'14'!$B$2:$C$400,2,0))=TRUE,0,VLOOKUP(Журналисты!$B794,'14'!$B$2:$C$400,2,0))</f>
        <v>0</v>
      </c>
      <c r="H794" s="47">
        <f>IF(ISNA(VLOOKUP(Журналисты!$B794,'15'!$B$2:$C$400,2,0))=TRUE,0,VLOOKUP(Журналисты!$B794,'15'!$B$2:$C$400,2,0))</f>
        <v>0</v>
      </c>
      <c r="I794" s="37">
        <f t="shared" si="45"/>
        <v>18100000</v>
      </c>
      <c r="K794" s="39">
        <f t="shared" si="46"/>
        <v>2</v>
      </c>
      <c r="M794" s="38" t="str">
        <f t="shared" si="47"/>
        <v>Lяvoн</v>
      </c>
    </row>
    <row r="795" spans="1:13" ht="15">
      <c r="A795" s="46">
        <f>COUNTIFS(B$3:B$1130,B795)</f>
        <v>1</v>
      </c>
      <c r="B795" s="48" t="s">
        <v>194</v>
      </c>
      <c r="C795" s="47">
        <f>IF(ISNA(VLOOKUP(Журналисты!$B795,'10'!$B$2:$C$400,2,0))=TRUE,0,VLOOKUP(Журналисты!$B795,'10'!$B$2:$C$400,2,0))</f>
        <v>8000000</v>
      </c>
      <c r="D795" s="47">
        <f>IF(ISNA(VLOOKUP(Журналисты!$B795,'11'!$B$2:$C$400,2,0))=TRUE,0,VLOOKUP(Журналисты!$B795,'11'!$B$2:$C$400,2,0))</f>
        <v>8600000</v>
      </c>
      <c r="E795" s="47">
        <f>IF(ISNA(VLOOKUP(Журналисты!$B795,'12'!$B$2:$C$400,2,0))=TRUE,0,VLOOKUP(Журналисты!$B795,'12'!$B$2:$C$400,2,0))</f>
        <v>0</v>
      </c>
      <c r="F795" s="47">
        <f>IF(ISNA(VLOOKUP(Журналисты!$B795,'13'!$B$2:$C$400,2,0))=TRUE,0,VLOOKUP(Журналисты!$B795,'13'!$B$2:$C$400,2,0))</f>
        <v>0</v>
      </c>
      <c r="G795" s="47">
        <f>IF(ISNA(VLOOKUP(Журналисты!$B795,'14'!$B$2:$C$400,2,0))=TRUE,0,VLOOKUP(Журналисты!$B795,'14'!$B$2:$C$400,2,0))</f>
        <v>0</v>
      </c>
      <c r="H795" s="47">
        <f>IF(ISNA(VLOOKUP(Журналисты!$B795,'15'!$B$2:$C$400,2,0))=TRUE,0,VLOOKUP(Журналисты!$B795,'15'!$B$2:$C$400,2,0))</f>
        <v>0</v>
      </c>
      <c r="I795" s="37">
        <f t="shared" si="45"/>
        <v>16600000</v>
      </c>
      <c r="K795" s="39">
        <f t="shared" si="46"/>
        <v>2</v>
      </c>
      <c r="M795" s="38" t="str">
        <f t="shared" si="47"/>
        <v xml:space="preserve">Firrel </v>
      </c>
    </row>
    <row r="796" spans="1:13" ht="15">
      <c r="A796" s="46">
        <f>COUNTIFS(B$3:B$1130,B796)</f>
        <v>1</v>
      </c>
      <c r="B796" s="48" t="s">
        <v>196</v>
      </c>
      <c r="C796" s="47">
        <f>IF(ISNA(VLOOKUP(Журналисты!$B796,'10'!$B$2:$C$400,2,0))=TRUE,0,VLOOKUP(Журналисты!$B796,'10'!$B$2:$C$400,2,0))</f>
        <v>7800000</v>
      </c>
      <c r="D796" s="47">
        <f>IF(ISNA(VLOOKUP(Журналисты!$B796,'11'!$B$2:$C$400,2,0))=TRUE,0,VLOOKUP(Журналисты!$B796,'11'!$B$2:$C$400,2,0))</f>
        <v>8400000</v>
      </c>
      <c r="E796" s="47">
        <f>IF(ISNA(VLOOKUP(Журналисты!$B796,'12'!$B$2:$C$400,2,0))=TRUE,0,VLOOKUP(Журналисты!$B796,'12'!$B$2:$C$400,2,0))</f>
        <v>0</v>
      </c>
      <c r="F796" s="47">
        <f>IF(ISNA(VLOOKUP(Журналисты!$B796,'13'!$B$2:$C$400,2,0))=TRUE,0,VLOOKUP(Журналисты!$B796,'13'!$B$2:$C$400,2,0))</f>
        <v>0</v>
      </c>
      <c r="G796" s="47">
        <f>IF(ISNA(VLOOKUP(Журналисты!$B796,'14'!$B$2:$C$400,2,0))=TRUE,0,VLOOKUP(Журналисты!$B796,'14'!$B$2:$C$400,2,0))</f>
        <v>0</v>
      </c>
      <c r="H796" s="47">
        <f>IF(ISNA(VLOOKUP(Журналисты!$B796,'15'!$B$2:$C$400,2,0))=TRUE,0,VLOOKUP(Журналисты!$B796,'15'!$B$2:$C$400,2,0))</f>
        <v>0</v>
      </c>
      <c r="I796" s="37">
        <f t="shared" si="45"/>
        <v>16200000</v>
      </c>
      <c r="K796" s="39">
        <f t="shared" si="46"/>
        <v>2</v>
      </c>
      <c r="M796" s="38" t="str">
        <f t="shared" si="47"/>
        <v xml:space="preserve">Whit3 </v>
      </c>
    </row>
    <row r="797" spans="1:13" ht="15">
      <c r="A797" s="46">
        <f>COUNTIFS(B$3:B$1130,B797)</f>
        <v>1</v>
      </c>
      <c r="B797" s="48" t="s">
        <v>198</v>
      </c>
      <c r="C797" s="47">
        <f>IF(ISNA(VLOOKUP(Журналисты!$B797,'10'!$B$2:$C$400,2,0))=TRUE,0,VLOOKUP(Журналисты!$B797,'10'!$B$2:$C$400,2,0))</f>
        <v>7700000</v>
      </c>
      <c r="D797" s="47">
        <f>IF(ISNA(VLOOKUP(Журналисты!$B797,'11'!$B$2:$C$400,2,0))=TRUE,0,VLOOKUP(Журналисты!$B797,'11'!$B$2:$C$400,2,0))</f>
        <v>8300000</v>
      </c>
      <c r="E797" s="47">
        <f>IF(ISNA(VLOOKUP(Журналисты!$B797,'12'!$B$2:$C$400,2,0))=TRUE,0,VLOOKUP(Журналисты!$B797,'12'!$B$2:$C$400,2,0))</f>
        <v>0</v>
      </c>
      <c r="F797" s="47">
        <f>IF(ISNA(VLOOKUP(Журналисты!$B797,'13'!$B$2:$C$400,2,0))=TRUE,0,VLOOKUP(Журналисты!$B797,'13'!$B$2:$C$400,2,0))</f>
        <v>0</v>
      </c>
      <c r="G797" s="47">
        <f>IF(ISNA(VLOOKUP(Журналисты!$B797,'14'!$B$2:$C$400,2,0))=TRUE,0,VLOOKUP(Журналисты!$B797,'14'!$B$2:$C$400,2,0))</f>
        <v>0</v>
      </c>
      <c r="H797" s="47">
        <f>IF(ISNA(VLOOKUP(Журналисты!$B797,'15'!$B$2:$C$400,2,0))=TRUE,0,VLOOKUP(Журналисты!$B797,'15'!$B$2:$C$400,2,0))</f>
        <v>0</v>
      </c>
      <c r="I797" s="37">
        <f t="shared" si="45"/>
        <v>16000000</v>
      </c>
      <c r="K797" s="39">
        <f t="shared" si="46"/>
        <v>2</v>
      </c>
      <c r="M797" s="38" t="str">
        <f t="shared" si="47"/>
        <v>BLACKDIE</v>
      </c>
    </row>
    <row r="798" spans="1:13" ht="15">
      <c r="A798" s="46">
        <f>COUNTIFS(B$3:B$1130,B798)</f>
        <v>1</v>
      </c>
      <c r="B798" s="48" t="s">
        <v>188</v>
      </c>
      <c r="C798" s="47">
        <f>IF(ISNA(VLOOKUP(Журналисты!$B798,'10'!$B$2:$C$400,2,0))=TRUE,0,VLOOKUP(Журналисты!$B798,'10'!$B$2:$C$400,2,0))</f>
        <v>9000000</v>
      </c>
      <c r="D798" s="47">
        <f>IF(ISNA(VLOOKUP(Журналисты!$B798,'11'!$B$2:$C$400,2,0))=TRUE,0,VLOOKUP(Журналисты!$B798,'11'!$B$2:$C$400,2,0))</f>
        <v>8300000</v>
      </c>
      <c r="E798" s="47">
        <f>IF(ISNA(VLOOKUP(Журналисты!$B798,'12'!$B$2:$C$400,2,0))=TRUE,0,VLOOKUP(Журналисты!$B798,'12'!$B$2:$C$400,2,0))</f>
        <v>0</v>
      </c>
      <c r="F798" s="47">
        <f>IF(ISNA(VLOOKUP(Журналисты!$B798,'13'!$B$2:$C$400,2,0))=TRUE,0,VLOOKUP(Журналисты!$B798,'13'!$B$2:$C$400,2,0))</f>
        <v>0</v>
      </c>
      <c r="G798" s="47">
        <f>IF(ISNA(VLOOKUP(Журналисты!$B798,'14'!$B$2:$C$400,2,0))=TRUE,0,VLOOKUP(Журналисты!$B798,'14'!$B$2:$C$400,2,0))</f>
        <v>0</v>
      </c>
      <c r="H798" s="47">
        <f>IF(ISNA(VLOOKUP(Журналисты!$B798,'15'!$B$2:$C$400,2,0))=TRUE,0,VLOOKUP(Журналисты!$B798,'15'!$B$2:$C$400,2,0))</f>
        <v>0</v>
      </c>
      <c r="I798" s="37">
        <f t="shared" si="45"/>
        <v>17300000</v>
      </c>
      <c r="K798" s="39">
        <f t="shared" si="46"/>
        <v>2</v>
      </c>
      <c r="M798" s="38" t="str">
        <f t="shared" si="47"/>
        <v>Somik BARCA</v>
      </c>
    </row>
    <row r="799" spans="1:13" ht="15">
      <c r="A799" s="46">
        <f>COUNTIFS(B$3:B$1130,B799)</f>
        <v>1</v>
      </c>
      <c r="B799" s="48" t="s">
        <v>193</v>
      </c>
      <c r="C799" s="47">
        <f>IF(ISNA(VLOOKUP(Журналисты!$B799,'10'!$B$2:$C$400,2,0))=TRUE,0,VLOOKUP(Журналисты!$B799,'10'!$B$2:$C$400,2,0))</f>
        <v>8100000</v>
      </c>
      <c r="D799" s="47">
        <f>IF(ISNA(VLOOKUP(Журналисты!$B799,'11'!$B$2:$C$400,2,0))=TRUE,0,VLOOKUP(Журналисты!$B799,'11'!$B$2:$C$400,2,0))</f>
        <v>8100000</v>
      </c>
      <c r="E799" s="47">
        <f>IF(ISNA(VLOOKUP(Журналисты!$B799,'12'!$B$2:$C$400,2,0))=TRUE,0,VLOOKUP(Журналисты!$B799,'12'!$B$2:$C$400,2,0))</f>
        <v>0</v>
      </c>
      <c r="F799" s="47">
        <f>IF(ISNA(VLOOKUP(Журналисты!$B799,'13'!$B$2:$C$400,2,0))=TRUE,0,VLOOKUP(Журналисты!$B799,'13'!$B$2:$C$400,2,0))</f>
        <v>0</v>
      </c>
      <c r="G799" s="47">
        <f>IF(ISNA(VLOOKUP(Журналисты!$B799,'14'!$B$2:$C$400,2,0))=TRUE,0,VLOOKUP(Журналисты!$B799,'14'!$B$2:$C$400,2,0))</f>
        <v>0</v>
      </c>
      <c r="H799" s="47">
        <f>IF(ISNA(VLOOKUP(Журналисты!$B799,'15'!$B$2:$C$400,2,0))=TRUE,0,VLOOKUP(Журналисты!$B799,'15'!$B$2:$C$400,2,0))</f>
        <v>0</v>
      </c>
      <c r="I799" s="37">
        <f t="shared" si="45"/>
        <v>16200000</v>
      </c>
      <c r="K799" s="39">
        <f t="shared" si="46"/>
        <v>2</v>
      </c>
      <c r="M799" s="38" t="str">
        <f t="shared" si="47"/>
        <v>sashak</v>
      </c>
    </row>
    <row r="800" spans="1:13" ht="15">
      <c r="A800" s="46">
        <f>COUNTIFS(B$3:B$1130,B800)</f>
        <v>1</v>
      </c>
      <c r="B800" s="48" t="s">
        <v>195</v>
      </c>
      <c r="C800" s="47">
        <f>IF(ISNA(VLOOKUP(Журналисты!$B800,'10'!$B$2:$C$400,2,0))=TRUE,0,VLOOKUP(Журналисты!$B800,'10'!$B$2:$C$400,2,0))</f>
        <v>8000000</v>
      </c>
      <c r="D800" s="47">
        <f>IF(ISNA(VLOOKUP(Журналисты!$B800,'11'!$B$2:$C$400,2,0))=TRUE,0,VLOOKUP(Журналисты!$B800,'11'!$B$2:$C$400,2,0))</f>
        <v>8000000</v>
      </c>
      <c r="E800" s="47">
        <f>IF(ISNA(VLOOKUP(Журналисты!$B800,'12'!$B$2:$C$400,2,0))=TRUE,0,VLOOKUP(Журналисты!$B800,'12'!$B$2:$C$400,2,0))</f>
        <v>0</v>
      </c>
      <c r="F800" s="47">
        <f>IF(ISNA(VLOOKUP(Журналисты!$B800,'13'!$B$2:$C$400,2,0))=TRUE,0,VLOOKUP(Журналисты!$B800,'13'!$B$2:$C$400,2,0))</f>
        <v>0</v>
      </c>
      <c r="G800" s="47">
        <f>IF(ISNA(VLOOKUP(Журналисты!$B800,'14'!$B$2:$C$400,2,0))=TRUE,0,VLOOKUP(Журналисты!$B800,'14'!$B$2:$C$400,2,0))</f>
        <v>0</v>
      </c>
      <c r="H800" s="47">
        <f>IF(ISNA(VLOOKUP(Журналисты!$B800,'15'!$B$2:$C$400,2,0))=TRUE,0,VLOOKUP(Журналисты!$B800,'15'!$B$2:$C$400,2,0))</f>
        <v>0</v>
      </c>
      <c r="I800" s="37">
        <f t="shared" si="45"/>
        <v>16000000</v>
      </c>
      <c r="K800" s="39">
        <f t="shared" si="46"/>
        <v>2</v>
      </c>
      <c r="M800" s="38" t="str">
        <f t="shared" si="47"/>
        <v>maarkus</v>
      </c>
    </row>
    <row r="801" spans="1:13" ht="15">
      <c r="A801" s="46">
        <f>COUNTIFS(B$3:B$1130,B801)</f>
        <v>1</v>
      </c>
      <c r="B801" s="48" t="s">
        <v>202</v>
      </c>
      <c r="C801" s="47">
        <f>IF(ISNA(VLOOKUP(Журналисты!$B801,'10'!$B$2:$C$400,2,0))=TRUE,0,VLOOKUP(Журналисты!$B801,'10'!$B$2:$C$400,2,0))</f>
        <v>7200000</v>
      </c>
      <c r="D801" s="47">
        <f>IF(ISNA(VLOOKUP(Журналисты!$B801,'11'!$B$2:$C$400,2,0))=TRUE,0,VLOOKUP(Журналисты!$B801,'11'!$B$2:$C$400,2,0))</f>
        <v>7700000</v>
      </c>
      <c r="E801" s="47">
        <f>IF(ISNA(VLOOKUP(Журналисты!$B801,'12'!$B$2:$C$400,2,0))=TRUE,0,VLOOKUP(Журналисты!$B801,'12'!$B$2:$C$400,2,0))</f>
        <v>0</v>
      </c>
      <c r="F801" s="47">
        <f>IF(ISNA(VLOOKUP(Журналисты!$B801,'13'!$B$2:$C$400,2,0))=TRUE,0,VLOOKUP(Журналисты!$B801,'13'!$B$2:$C$400,2,0))</f>
        <v>0</v>
      </c>
      <c r="G801" s="47">
        <f>IF(ISNA(VLOOKUP(Журналисты!$B801,'14'!$B$2:$C$400,2,0))=TRUE,0,VLOOKUP(Журналисты!$B801,'14'!$B$2:$C$400,2,0))</f>
        <v>0</v>
      </c>
      <c r="H801" s="47">
        <f>IF(ISNA(VLOOKUP(Журналисты!$B801,'15'!$B$2:$C$400,2,0))=TRUE,0,VLOOKUP(Журналисты!$B801,'15'!$B$2:$C$400,2,0))</f>
        <v>0</v>
      </c>
      <c r="I801" s="37">
        <f t="shared" si="45"/>
        <v>14900000</v>
      </c>
      <c r="K801" s="39">
        <f t="shared" si="46"/>
        <v>2</v>
      </c>
      <c r="M801" s="38" t="str">
        <f t="shared" si="47"/>
        <v>MONSTER84</v>
      </c>
    </row>
    <row r="802" spans="1:13" ht="15">
      <c r="A802" s="46">
        <f>COUNTIFS(B$3:B$1130,B802)</f>
        <v>1</v>
      </c>
      <c r="B802" s="48" t="s">
        <v>197</v>
      </c>
      <c r="C802" s="47">
        <f>IF(ISNA(VLOOKUP(Журналисты!$B802,'10'!$B$2:$C$400,2,0))=TRUE,0,VLOOKUP(Журналисты!$B802,'10'!$B$2:$C$400,2,0))</f>
        <v>7700000</v>
      </c>
      <c r="D802" s="47">
        <f>IF(ISNA(VLOOKUP(Журналисты!$B802,'11'!$B$2:$C$400,2,0))=TRUE,0,VLOOKUP(Журналисты!$B802,'11'!$B$2:$C$400,2,0))</f>
        <v>7700000</v>
      </c>
      <c r="E802" s="47">
        <f>IF(ISNA(VLOOKUP(Журналисты!$B802,'12'!$B$2:$C$400,2,0))=TRUE,0,VLOOKUP(Журналисты!$B802,'12'!$B$2:$C$400,2,0))</f>
        <v>0</v>
      </c>
      <c r="F802" s="47">
        <f>IF(ISNA(VLOOKUP(Журналисты!$B802,'13'!$B$2:$C$400,2,0))=TRUE,0,VLOOKUP(Журналисты!$B802,'13'!$B$2:$C$400,2,0))</f>
        <v>0</v>
      </c>
      <c r="G802" s="47">
        <f>IF(ISNA(VLOOKUP(Журналисты!$B802,'14'!$B$2:$C$400,2,0))=TRUE,0,VLOOKUP(Журналисты!$B802,'14'!$B$2:$C$400,2,0))</f>
        <v>0</v>
      </c>
      <c r="H802" s="47">
        <f>IF(ISNA(VLOOKUP(Журналисты!$B802,'15'!$B$2:$C$400,2,0))=TRUE,0,VLOOKUP(Журналисты!$B802,'15'!$B$2:$C$400,2,0))</f>
        <v>0</v>
      </c>
      <c r="I802" s="37">
        <f t="shared" si="45"/>
        <v>15400000</v>
      </c>
      <c r="K802" s="39">
        <f t="shared" si="46"/>
        <v>2</v>
      </c>
      <c r="M802" s="38" t="str">
        <f t="shared" si="47"/>
        <v>KROS</v>
      </c>
    </row>
    <row r="803" spans="1:13" ht="15">
      <c r="A803" s="46">
        <f>COUNTIFS(B$3:B$1130,B803)</f>
        <v>1</v>
      </c>
      <c r="B803" s="48" t="s">
        <v>200</v>
      </c>
      <c r="C803" s="47">
        <f>IF(ISNA(VLOOKUP(Журналисты!$B803,'10'!$B$2:$C$400,2,0))=TRUE,0,VLOOKUP(Журналисты!$B803,'10'!$B$2:$C$400,2,0))</f>
        <v>7400000</v>
      </c>
      <c r="D803" s="47">
        <f>IF(ISNA(VLOOKUP(Журналисты!$B803,'11'!$B$2:$C$400,2,0))=TRUE,0,VLOOKUP(Журналисты!$B803,'11'!$B$2:$C$400,2,0))</f>
        <v>7400000</v>
      </c>
      <c r="E803" s="47">
        <f>IF(ISNA(VLOOKUP(Журналисты!$B803,'12'!$B$2:$C$400,2,0))=TRUE,0,VLOOKUP(Журналисты!$B803,'12'!$B$2:$C$400,2,0))</f>
        <v>0</v>
      </c>
      <c r="F803" s="47">
        <f>IF(ISNA(VLOOKUP(Журналисты!$B803,'13'!$B$2:$C$400,2,0))=TRUE,0,VLOOKUP(Журналисты!$B803,'13'!$B$2:$C$400,2,0))</f>
        <v>0</v>
      </c>
      <c r="G803" s="47">
        <f>IF(ISNA(VLOOKUP(Журналисты!$B803,'14'!$B$2:$C$400,2,0))=TRUE,0,VLOOKUP(Журналисты!$B803,'14'!$B$2:$C$400,2,0))</f>
        <v>0</v>
      </c>
      <c r="H803" s="47">
        <f>IF(ISNA(VLOOKUP(Журналисты!$B803,'15'!$B$2:$C$400,2,0))=TRUE,0,VLOOKUP(Журналисты!$B803,'15'!$B$2:$C$400,2,0))</f>
        <v>0</v>
      </c>
      <c r="I803" s="37">
        <f t="shared" si="45"/>
        <v>14800000</v>
      </c>
      <c r="K803" s="39">
        <f t="shared" si="46"/>
        <v>2</v>
      </c>
      <c r="M803" s="38" t="str">
        <f t="shared" si="47"/>
        <v>mark_82</v>
      </c>
    </row>
    <row r="804" spans="1:13" ht="15">
      <c r="A804" s="46">
        <f>COUNTIFS(B$3:B$1130,B804)</f>
        <v>1</v>
      </c>
      <c r="B804" s="48" t="s">
        <v>203</v>
      </c>
      <c r="C804" s="47">
        <f>IF(ISNA(VLOOKUP(Журналисты!$B804,'10'!$B$2:$C$400,2,0))=TRUE,0,VLOOKUP(Журналисты!$B804,'10'!$B$2:$C$400,2,0))</f>
        <v>7000000</v>
      </c>
      <c r="D804" s="47">
        <f>IF(ISNA(VLOOKUP(Журналисты!$B804,'11'!$B$2:$C$400,2,0))=TRUE,0,VLOOKUP(Журналисты!$B804,'11'!$B$2:$C$400,2,0))</f>
        <v>7000000</v>
      </c>
      <c r="E804" s="47">
        <f>IF(ISNA(VLOOKUP(Журналисты!$B804,'12'!$B$2:$C$400,2,0))=TRUE,0,VLOOKUP(Журналисты!$B804,'12'!$B$2:$C$400,2,0))</f>
        <v>0</v>
      </c>
      <c r="F804" s="47">
        <f>IF(ISNA(VLOOKUP(Журналисты!$B804,'13'!$B$2:$C$400,2,0))=TRUE,0,VLOOKUP(Журналисты!$B804,'13'!$B$2:$C$400,2,0))</f>
        <v>0</v>
      </c>
      <c r="G804" s="47">
        <f>IF(ISNA(VLOOKUP(Журналисты!$B804,'14'!$B$2:$C$400,2,0))=TRUE,0,VLOOKUP(Журналисты!$B804,'14'!$B$2:$C$400,2,0))</f>
        <v>0</v>
      </c>
      <c r="H804" s="47">
        <f>IF(ISNA(VLOOKUP(Журналисты!$B804,'15'!$B$2:$C$400,2,0))=TRUE,0,VLOOKUP(Журналисты!$B804,'15'!$B$2:$C$400,2,0))</f>
        <v>0</v>
      </c>
      <c r="I804" s="37">
        <f t="shared" si="45"/>
        <v>14000000</v>
      </c>
      <c r="K804" s="39">
        <f t="shared" si="46"/>
        <v>2</v>
      </c>
      <c r="M804" s="38" t="str">
        <f t="shared" si="47"/>
        <v>tonysilva</v>
      </c>
    </row>
    <row r="805" spans="1:13" ht="15">
      <c r="A805" s="46">
        <f>COUNTIFS(B$3:B$1130,B805)</f>
        <v>1</v>
      </c>
      <c r="B805" s="48" t="s">
        <v>206</v>
      </c>
      <c r="C805" s="47">
        <f>IF(ISNA(VLOOKUP(Журналисты!$B805,'10'!$B$2:$C$400,2,0))=TRUE,0,VLOOKUP(Журналисты!$B805,'10'!$B$2:$C$400,2,0))</f>
        <v>6600000</v>
      </c>
      <c r="D805" s="47">
        <f>IF(ISNA(VLOOKUP(Журналисты!$B805,'11'!$B$2:$C$400,2,0))=TRUE,0,VLOOKUP(Журналисты!$B805,'11'!$B$2:$C$400,2,0))</f>
        <v>6900000</v>
      </c>
      <c r="E805" s="47">
        <f>IF(ISNA(VLOOKUP(Журналисты!$B805,'12'!$B$2:$C$400,2,0))=TRUE,0,VLOOKUP(Журналисты!$B805,'12'!$B$2:$C$400,2,0))</f>
        <v>0</v>
      </c>
      <c r="F805" s="47">
        <f>IF(ISNA(VLOOKUP(Журналисты!$B805,'13'!$B$2:$C$400,2,0))=TRUE,0,VLOOKUP(Журналисты!$B805,'13'!$B$2:$C$400,2,0))</f>
        <v>0</v>
      </c>
      <c r="G805" s="47">
        <f>IF(ISNA(VLOOKUP(Журналисты!$B805,'14'!$B$2:$C$400,2,0))=TRUE,0,VLOOKUP(Журналисты!$B805,'14'!$B$2:$C$400,2,0))</f>
        <v>0</v>
      </c>
      <c r="H805" s="47">
        <f>IF(ISNA(VLOOKUP(Журналисты!$B805,'15'!$B$2:$C$400,2,0))=TRUE,0,VLOOKUP(Журналисты!$B805,'15'!$B$2:$C$400,2,0))</f>
        <v>0</v>
      </c>
      <c r="I805" s="37">
        <f t="shared" si="45"/>
        <v>13500000</v>
      </c>
      <c r="K805" s="39">
        <f t="shared" si="46"/>
        <v>2</v>
      </c>
      <c r="M805" s="38" t="str">
        <f t="shared" si="47"/>
        <v>Astarta</v>
      </c>
    </row>
    <row r="806" spans="1:13" ht="15">
      <c r="A806" s="46">
        <f>COUNTIFS(B$3:B$1130,B806)</f>
        <v>1</v>
      </c>
      <c r="B806" s="48" t="s">
        <v>204</v>
      </c>
      <c r="C806" s="47">
        <f>IF(ISNA(VLOOKUP(Журналисты!$B806,'10'!$B$2:$C$400,2,0))=TRUE,0,VLOOKUP(Журналисты!$B806,'10'!$B$2:$C$400,2,0))</f>
        <v>6800000</v>
      </c>
      <c r="D806" s="47">
        <f>IF(ISNA(VLOOKUP(Журналисты!$B806,'11'!$B$2:$C$400,2,0))=TRUE,0,VLOOKUP(Журналисты!$B806,'11'!$B$2:$C$400,2,0))</f>
        <v>6800000</v>
      </c>
      <c r="E806" s="47">
        <f>IF(ISNA(VLOOKUP(Журналисты!$B806,'12'!$B$2:$C$400,2,0))=TRUE,0,VLOOKUP(Журналисты!$B806,'12'!$B$2:$C$400,2,0))</f>
        <v>0</v>
      </c>
      <c r="F806" s="47">
        <f>IF(ISNA(VLOOKUP(Журналисты!$B806,'13'!$B$2:$C$400,2,0))=TRUE,0,VLOOKUP(Журналисты!$B806,'13'!$B$2:$C$400,2,0))</f>
        <v>0</v>
      </c>
      <c r="G806" s="47">
        <f>IF(ISNA(VLOOKUP(Журналисты!$B806,'14'!$B$2:$C$400,2,0))=TRUE,0,VLOOKUP(Журналисты!$B806,'14'!$B$2:$C$400,2,0))</f>
        <v>0</v>
      </c>
      <c r="H806" s="47">
        <f>IF(ISNA(VLOOKUP(Журналисты!$B806,'15'!$B$2:$C$400,2,0))=TRUE,0,VLOOKUP(Журналисты!$B806,'15'!$B$2:$C$400,2,0))</f>
        <v>0</v>
      </c>
      <c r="I806" s="37">
        <f t="shared" si="45"/>
        <v>13600000</v>
      </c>
      <c r="K806" s="39">
        <f t="shared" si="46"/>
        <v>2</v>
      </c>
      <c r="M806" s="38" t="str">
        <f t="shared" si="47"/>
        <v>4uKKu</v>
      </c>
    </row>
    <row r="807" spans="1:13" ht="15">
      <c r="A807" s="46">
        <f>COUNTIFS(B$3:B$1130,B807)</f>
        <v>1</v>
      </c>
      <c r="B807" s="48" t="s">
        <v>216</v>
      </c>
      <c r="C807" s="47">
        <f>IF(ISNA(VLOOKUP(Журналисты!$B807,'10'!$B$2:$C$400,2,0))=TRUE,0,VLOOKUP(Журналисты!$B807,'10'!$B$2:$C$400,2,0))</f>
        <v>5400000</v>
      </c>
      <c r="D807" s="47">
        <f>IF(ISNA(VLOOKUP(Журналисты!$B807,'11'!$B$2:$C$400,2,0))=TRUE,0,VLOOKUP(Журналисты!$B807,'11'!$B$2:$C$400,2,0))</f>
        <v>6800000</v>
      </c>
      <c r="E807" s="47">
        <f>IF(ISNA(VLOOKUP(Журналисты!$B807,'12'!$B$2:$C$400,2,0))=TRUE,0,VLOOKUP(Журналисты!$B807,'12'!$B$2:$C$400,2,0))</f>
        <v>0</v>
      </c>
      <c r="F807" s="47">
        <f>IF(ISNA(VLOOKUP(Журналисты!$B807,'13'!$B$2:$C$400,2,0))=TRUE,0,VLOOKUP(Журналисты!$B807,'13'!$B$2:$C$400,2,0))</f>
        <v>0</v>
      </c>
      <c r="G807" s="47">
        <f>IF(ISNA(VLOOKUP(Журналисты!$B807,'14'!$B$2:$C$400,2,0))=TRUE,0,VLOOKUP(Журналисты!$B807,'14'!$B$2:$C$400,2,0))</f>
        <v>0</v>
      </c>
      <c r="H807" s="47">
        <f>IF(ISNA(VLOOKUP(Журналисты!$B807,'15'!$B$2:$C$400,2,0))=TRUE,0,VLOOKUP(Журналисты!$B807,'15'!$B$2:$C$400,2,0))</f>
        <v>0</v>
      </c>
      <c r="I807" s="37">
        <f t="shared" si="45"/>
        <v>12200000</v>
      </c>
      <c r="K807" s="39">
        <f t="shared" si="46"/>
        <v>2</v>
      </c>
      <c r="M807" s="38" t="str">
        <f t="shared" si="47"/>
        <v>Terrai</v>
      </c>
    </row>
    <row r="808" spans="1:13" ht="15">
      <c r="A808" s="46">
        <f>COUNTIFS(B$3:B$1130,B808)</f>
        <v>1</v>
      </c>
      <c r="B808" s="48" t="s">
        <v>205</v>
      </c>
      <c r="C808" s="47">
        <f>IF(ISNA(VLOOKUP(Журналисты!$B808,'10'!$B$2:$C$400,2,0))=TRUE,0,VLOOKUP(Журналисты!$B808,'10'!$B$2:$C$400,2,0))</f>
        <v>6700000</v>
      </c>
      <c r="D808" s="47">
        <f>IF(ISNA(VLOOKUP(Журналисты!$B808,'11'!$B$2:$C$400,2,0))=TRUE,0,VLOOKUP(Журналисты!$B808,'11'!$B$2:$C$400,2,0))</f>
        <v>6700000</v>
      </c>
      <c r="E808" s="47">
        <f>IF(ISNA(VLOOKUP(Журналисты!$B808,'12'!$B$2:$C$400,2,0))=TRUE,0,VLOOKUP(Журналисты!$B808,'12'!$B$2:$C$400,2,0))</f>
        <v>0</v>
      </c>
      <c r="F808" s="47">
        <f>IF(ISNA(VLOOKUP(Журналисты!$B808,'13'!$B$2:$C$400,2,0))=TRUE,0,VLOOKUP(Журналисты!$B808,'13'!$B$2:$C$400,2,0))</f>
        <v>0</v>
      </c>
      <c r="G808" s="47">
        <f>IF(ISNA(VLOOKUP(Журналисты!$B808,'14'!$B$2:$C$400,2,0))=TRUE,0,VLOOKUP(Журналисты!$B808,'14'!$B$2:$C$400,2,0))</f>
        <v>0</v>
      </c>
      <c r="H808" s="47">
        <f>IF(ISNA(VLOOKUP(Журналисты!$B808,'15'!$B$2:$C$400,2,0))=TRUE,0,VLOOKUP(Журналисты!$B808,'15'!$B$2:$C$400,2,0))</f>
        <v>0</v>
      </c>
      <c r="I808" s="37">
        <f t="shared" si="45"/>
        <v>13400000</v>
      </c>
      <c r="K808" s="39">
        <f t="shared" si="46"/>
        <v>2</v>
      </c>
      <c r="M808" s="38" t="str">
        <f t="shared" si="47"/>
        <v>temacs</v>
      </c>
    </row>
    <row r="809" spans="1:13" ht="15">
      <c r="A809" s="46">
        <f>COUNTIFS(B$3:B$1130,B809)</f>
        <v>1</v>
      </c>
      <c r="B809" s="48" t="s">
        <v>207</v>
      </c>
      <c r="C809" s="47">
        <f>IF(ISNA(VLOOKUP(Журналисты!$B809,'10'!$B$2:$C$400,2,0))=TRUE,0,VLOOKUP(Журналисты!$B809,'10'!$B$2:$C$400,2,0))</f>
        <v>6300000</v>
      </c>
      <c r="D809" s="47">
        <f>IF(ISNA(VLOOKUP(Журналисты!$B809,'11'!$B$2:$C$400,2,0))=TRUE,0,VLOOKUP(Журналисты!$B809,'11'!$B$2:$C$400,2,0))</f>
        <v>6300000</v>
      </c>
      <c r="E809" s="47">
        <f>IF(ISNA(VLOOKUP(Журналисты!$B809,'12'!$B$2:$C$400,2,0))=TRUE,0,VLOOKUP(Журналисты!$B809,'12'!$B$2:$C$400,2,0))</f>
        <v>0</v>
      </c>
      <c r="F809" s="47">
        <f>IF(ISNA(VLOOKUP(Журналисты!$B809,'13'!$B$2:$C$400,2,0))=TRUE,0,VLOOKUP(Журналисты!$B809,'13'!$B$2:$C$400,2,0))</f>
        <v>0</v>
      </c>
      <c r="G809" s="47">
        <f>IF(ISNA(VLOOKUP(Журналисты!$B809,'14'!$B$2:$C$400,2,0))=TRUE,0,VLOOKUP(Журналисты!$B809,'14'!$B$2:$C$400,2,0))</f>
        <v>0</v>
      </c>
      <c r="H809" s="47">
        <f>IF(ISNA(VLOOKUP(Журналисты!$B809,'15'!$B$2:$C$400,2,0))=TRUE,0,VLOOKUP(Журналисты!$B809,'15'!$B$2:$C$400,2,0))</f>
        <v>0</v>
      </c>
      <c r="I809" s="37">
        <f t="shared" si="45"/>
        <v>12600000</v>
      </c>
      <c r="K809" s="39">
        <f t="shared" si="46"/>
        <v>2</v>
      </c>
      <c r="M809" s="38" t="str">
        <f t="shared" si="47"/>
        <v>FC Holod</v>
      </c>
    </row>
    <row r="810" spans="1:13" ht="15">
      <c r="A810" s="46">
        <f>COUNTIFS(B$3:B$1130,B810)</f>
        <v>1</v>
      </c>
      <c r="B810" s="48" t="s">
        <v>212</v>
      </c>
      <c r="C810" s="47">
        <f>IF(ISNA(VLOOKUP(Журналисты!$B810,'10'!$B$2:$C$400,2,0))=TRUE,0,VLOOKUP(Журналисты!$B810,'10'!$B$2:$C$400,2,0))</f>
        <v>5500000</v>
      </c>
      <c r="D810" s="47">
        <f>IF(ISNA(VLOOKUP(Журналисты!$B810,'11'!$B$2:$C$400,2,0))=TRUE,0,VLOOKUP(Журналисты!$B810,'11'!$B$2:$C$400,2,0))</f>
        <v>5900000</v>
      </c>
      <c r="E810" s="47">
        <f>IF(ISNA(VLOOKUP(Журналисты!$B810,'12'!$B$2:$C$400,2,0))=TRUE,0,VLOOKUP(Журналисты!$B810,'12'!$B$2:$C$400,2,0))</f>
        <v>0</v>
      </c>
      <c r="F810" s="47">
        <f>IF(ISNA(VLOOKUP(Журналисты!$B810,'13'!$B$2:$C$400,2,0))=TRUE,0,VLOOKUP(Журналисты!$B810,'13'!$B$2:$C$400,2,0))</f>
        <v>0</v>
      </c>
      <c r="G810" s="47">
        <f>IF(ISNA(VLOOKUP(Журналисты!$B810,'14'!$B$2:$C$400,2,0))=TRUE,0,VLOOKUP(Журналисты!$B810,'14'!$B$2:$C$400,2,0))</f>
        <v>0</v>
      </c>
      <c r="H810" s="47">
        <f>IF(ISNA(VLOOKUP(Журналисты!$B810,'15'!$B$2:$C$400,2,0))=TRUE,0,VLOOKUP(Журналисты!$B810,'15'!$B$2:$C$400,2,0))</f>
        <v>0</v>
      </c>
      <c r="I810" s="37">
        <f t="shared" si="45"/>
        <v>11400000</v>
      </c>
      <c r="K810" s="39">
        <f t="shared" si="46"/>
        <v>2</v>
      </c>
      <c r="M810" s="38" t="str">
        <f t="shared" si="47"/>
        <v>Noise</v>
      </c>
    </row>
    <row r="811" spans="1:13" ht="15">
      <c r="A811" s="46">
        <f>COUNTIFS(B$3:B$1130,B811)</f>
        <v>1</v>
      </c>
      <c r="B811" s="48" t="s">
        <v>328</v>
      </c>
      <c r="C811" s="47">
        <f>IF(ISNA(VLOOKUP(Журналисты!$B811,'10'!$B$2:$C$400,2,0))=TRUE,0,VLOOKUP(Журналисты!$B811,'10'!$B$2:$C$400,2,0))</f>
        <v>0</v>
      </c>
      <c r="D811" s="47">
        <f>IF(ISNA(VLOOKUP(Журналисты!$B811,'11'!$B$2:$C$400,2,0))=TRUE,0,VLOOKUP(Журналисты!$B811,'11'!$B$2:$C$400,2,0))</f>
        <v>5800000</v>
      </c>
      <c r="E811" s="47">
        <f>IF(ISNA(VLOOKUP(Журналисты!$B811,'12'!$B$2:$C$400,2,0))=TRUE,0,VLOOKUP(Журналисты!$B811,'12'!$B$2:$C$400,2,0))</f>
        <v>0</v>
      </c>
      <c r="F811" s="47">
        <f>IF(ISNA(VLOOKUP(Журналисты!$B811,'13'!$B$2:$C$400,2,0))=TRUE,0,VLOOKUP(Журналисты!$B811,'13'!$B$2:$C$400,2,0))</f>
        <v>0</v>
      </c>
      <c r="G811" s="47">
        <f>IF(ISNA(VLOOKUP(Журналисты!$B811,'14'!$B$2:$C$400,2,0))=TRUE,0,VLOOKUP(Журналисты!$B811,'14'!$B$2:$C$400,2,0))</f>
        <v>0</v>
      </c>
      <c r="H811" s="47">
        <f>IF(ISNA(VLOOKUP(Журналисты!$B811,'15'!$B$2:$C$400,2,0))=TRUE,0,VLOOKUP(Журналисты!$B811,'15'!$B$2:$C$400,2,0))</f>
        <v>0</v>
      </c>
      <c r="I811" s="37">
        <f t="shared" si="45"/>
        <v>5800000</v>
      </c>
      <c r="K811" s="39">
        <f t="shared" si="46"/>
        <v>1</v>
      </c>
      <c r="M811" s="38" t="str">
        <f t="shared" si="47"/>
        <v>chamoskva</v>
      </c>
    </row>
    <row r="812" spans="1:13" ht="15">
      <c r="A812" s="46">
        <f>COUNTIFS(B$3:B$1130,B812)</f>
        <v>1</v>
      </c>
      <c r="B812" s="48" t="s">
        <v>213</v>
      </c>
      <c r="C812" s="47">
        <f>IF(ISNA(VLOOKUP(Журналисты!$B812,'10'!$B$2:$C$400,2,0))=TRUE,0,VLOOKUP(Журналисты!$B812,'10'!$B$2:$C$400,2,0))</f>
        <v>5500000</v>
      </c>
      <c r="D812" s="47">
        <f>IF(ISNA(VLOOKUP(Журналисты!$B812,'11'!$B$2:$C$400,2,0))=TRUE,0,VLOOKUP(Журналисты!$B812,'11'!$B$2:$C$400,2,0))</f>
        <v>5500000</v>
      </c>
      <c r="E812" s="47">
        <f>IF(ISNA(VLOOKUP(Журналисты!$B812,'12'!$B$2:$C$400,2,0))=TRUE,0,VLOOKUP(Журналисты!$B812,'12'!$B$2:$C$400,2,0))</f>
        <v>0</v>
      </c>
      <c r="F812" s="47">
        <f>IF(ISNA(VLOOKUP(Журналисты!$B812,'13'!$B$2:$C$400,2,0))=TRUE,0,VLOOKUP(Журналисты!$B812,'13'!$B$2:$C$400,2,0))</f>
        <v>0</v>
      </c>
      <c r="G812" s="47">
        <f>IF(ISNA(VLOOKUP(Журналисты!$B812,'14'!$B$2:$C$400,2,0))=TRUE,0,VLOOKUP(Журналисты!$B812,'14'!$B$2:$C$400,2,0))</f>
        <v>0</v>
      </c>
      <c r="H812" s="47">
        <f>IF(ISNA(VLOOKUP(Журналисты!$B812,'15'!$B$2:$C$400,2,0))=TRUE,0,VLOOKUP(Журналисты!$B812,'15'!$B$2:$C$400,2,0))</f>
        <v>0</v>
      </c>
      <c r="I812" s="37">
        <f t="shared" si="45"/>
        <v>11000000</v>
      </c>
      <c r="K812" s="39">
        <f t="shared" si="46"/>
        <v>2</v>
      </c>
      <c r="M812" s="38" t="str">
        <f t="shared" si="47"/>
        <v>Kostin</v>
      </c>
    </row>
    <row r="813" spans="1:13" ht="15">
      <c r="A813" s="46">
        <f>COUNTIFS(B$3:B$1130,B813)</f>
        <v>1</v>
      </c>
      <c r="B813" s="48" t="s">
        <v>217</v>
      </c>
      <c r="C813" s="47">
        <f>IF(ISNA(VLOOKUP(Журналисты!$B813,'10'!$B$2:$C$400,2,0))=TRUE,0,VLOOKUP(Журналисты!$B813,'10'!$B$2:$C$400,2,0))</f>
        <v>5400000</v>
      </c>
      <c r="D813" s="47">
        <f>IF(ISNA(VLOOKUP(Журналисты!$B813,'11'!$B$2:$C$400,2,0))=TRUE,0,VLOOKUP(Журналисты!$B813,'11'!$B$2:$C$400,2,0))</f>
        <v>5500000</v>
      </c>
      <c r="E813" s="47">
        <f>IF(ISNA(VLOOKUP(Журналисты!$B813,'12'!$B$2:$C$400,2,0))=TRUE,0,VLOOKUP(Журналисты!$B813,'12'!$B$2:$C$400,2,0))</f>
        <v>0</v>
      </c>
      <c r="F813" s="47">
        <f>IF(ISNA(VLOOKUP(Журналисты!$B813,'13'!$B$2:$C$400,2,0))=TRUE,0,VLOOKUP(Журналисты!$B813,'13'!$B$2:$C$400,2,0))</f>
        <v>0</v>
      </c>
      <c r="G813" s="47">
        <f>IF(ISNA(VLOOKUP(Журналисты!$B813,'14'!$B$2:$C$400,2,0))=TRUE,0,VLOOKUP(Журналисты!$B813,'14'!$B$2:$C$400,2,0))</f>
        <v>0</v>
      </c>
      <c r="H813" s="47">
        <f>IF(ISNA(VLOOKUP(Журналисты!$B813,'15'!$B$2:$C$400,2,0))=TRUE,0,VLOOKUP(Журналисты!$B813,'15'!$B$2:$C$400,2,0))</f>
        <v>0</v>
      </c>
      <c r="I813" s="37">
        <f t="shared" si="45"/>
        <v>10900000</v>
      </c>
      <c r="K813" s="39">
        <f t="shared" si="46"/>
        <v>2</v>
      </c>
      <c r="M813" s="38" t="str">
        <f t="shared" si="47"/>
        <v>Precious</v>
      </c>
    </row>
    <row r="814" spans="1:13" ht="15">
      <c r="A814" s="46">
        <f>COUNTIFS(B$3:B$1130,B814)</f>
        <v>1</v>
      </c>
      <c r="B814" s="48" t="s">
        <v>329</v>
      </c>
      <c r="C814" s="47">
        <f>IF(ISNA(VLOOKUP(Журналисты!$B814,'10'!$B$2:$C$400,2,0))=TRUE,0,VLOOKUP(Журналисты!$B814,'10'!$B$2:$C$400,2,0))</f>
        <v>0</v>
      </c>
      <c r="D814" s="47">
        <f>IF(ISNA(VLOOKUP(Журналисты!$B814,'11'!$B$2:$C$400,2,0))=TRUE,0,VLOOKUP(Журналисты!$B814,'11'!$B$2:$C$400,2,0))</f>
        <v>5500000</v>
      </c>
      <c r="E814" s="47">
        <f>IF(ISNA(VLOOKUP(Журналисты!$B814,'12'!$B$2:$C$400,2,0))=TRUE,0,VLOOKUP(Журналисты!$B814,'12'!$B$2:$C$400,2,0))</f>
        <v>0</v>
      </c>
      <c r="F814" s="47">
        <f>IF(ISNA(VLOOKUP(Журналисты!$B814,'13'!$B$2:$C$400,2,0))=TRUE,0,VLOOKUP(Журналисты!$B814,'13'!$B$2:$C$400,2,0))</f>
        <v>0</v>
      </c>
      <c r="G814" s="47">
        <f>IF(ISNA(VLOOKUP(Журналисты!$B814,'14'!$B$2:$C$400,2,0))=TRUE,0,VLOOKUP(Журналисты!$B814,'14'!$B$2:$C$400,2,0))</f>
        <v>0</v>
      </c>
      <c r="H814" s="47">
        <f>IF(ISNA(VLOOKUP(Журналисты!$B814,'15'!$B$2:$C$400,2,0))=TRUE,0,VLOOKUP(Журналисты!$B814,'15'!$B$2:$C$400,2,0))</f>
        <v>0</v>
      </c>
      <c r="I814" s="37">
        <f t="shared" si="45"/>
        <v>5500000</v>
      </c>
      <c r="K814" s="39">
        <f t="shared" si="46"/>
        <v>1</v>
      </c>
      <c r="M814" s="38" t="str">
        <f t="shared" si="47"/>
        <v>fnat1k</v>
      </c>
    </row>
    <row r="815" spans="1:13" ht="15">
      <c r="A815" s="46">
        <f>COUNTIFS(B$3:B$1130,B815)</f>
        <v>1</v>
      </c>
      <c r="B815" s="48" t="s">
        <v>209</v>
      </c>
      <c r="C815" s="47">
        <f>IF(ISNA(VLOOKUP(Журналисты!$B815,'10'!$B$2:$C$400,2,0))=TRUE,0,VLOOKUP(Журналисты!$B815,'10'!$B$2:$C$400,2,0))</f>
        <v>5900000</v>
      </c>
      <c r="D815" s="47">
        <f>IF(ISNA(VLOOKUP(Журналисты!$B815,'11'!$B$2:$C$400,2,0))=TRUE,0,VLOOKUP(Журналисты!$B815,'11'!$B$2:$C$400,2,0))</f>
        <v>5400000</v>
      </c>
      <c r="E815" s="47">
        <f>IF(ISNA(VLOOKUP(Журналисты!$B815,'12'!$B$2:$C$400,2,0))=TRUE,0,VLOOKUP(Журналисты!$B815,'12'!$B$2:$C$400,2,0))</f>
        <v>0</v>
      </c>
      <c r="F815" s="47">
        <f>IF(ISNA(VLOOKUP(Журналисты!$B815,'13'!$B$2:$C$400,2,0))=TRUE,0,VLOOKUP(Журналисты!$B815,'13'!$B$2:$C$400,2,0))</f>
        <v>0</v>
      </c>
      <c r="G815" s="47">
        <f>IF(ISNA(VLOOKUP(Журналисты!$B815,'14'!$B$2:$C$400,2,0))=TRUE,0,VLOOKUP(Журналисты!$B815,'14'!$B$2:$C$400,2,0))</f>
        <v>0</v>
      </c>
      <c r="H815" s="47">
        <f>IF(ISNA(VLOOKUP(Журналисты!$B815,'15'!$B$2:$C$400,2,0))=TRUE,0,VLOOKUP(Журналисты!$B815,'15'!$B$2:$C$400,2,0))</f>
        <v>0</v>
      </c>
      <c r="I815" s="37">
        <f aca="true" t="shared" si="48" ref="I815:I878">SUM(C815:H815)</f>
        <v>11300000</v>
      </c>
      <c r="K815" s="39">
        <f t="shared" si="46"/>
        <v>2</v>
      </c>
      <c r="M815" s="38" t="str">
        <f t="shared" si="47"/>
        <v>Vatya</v>
      </c>
    </row>
    <row r="816" spans="1:13" ht="15">
      <c r="A816" s="46">
        <f>COUNTIFS(B$3:B$1130,B816)</f>
        <v>1</v>
      </c>
      <c r="B816" s="48" t="s">
        <v>214</v>
      </c>
      <c r="C816" s="47">
        <f>IF(ISNA(VLOOKUP(Журналисты!$B816,'10'!$B$2:$C$400,2,0))=TRUE,0,VLOOKUP(Журналисты!$B816,'10'!$B$2:$C$400,2,0))</f>
        <v>5400000</v>
      </c>
      <c r="D816" s="47">
        <f>IF(ISNA(VLOOKUP(Журналисты!$B816,'11'!$B$2:$C$400,2,0))=TRUE,0,VLOOKUP(Журналисты!$B816,'11'!$B$2:$C$400,2,0))</f>
        <v>5400000</v>
      </c>
      <c r="E816" s="47">
        <f>IF(ISNA(VLOOKUP(Журналисты!$B816,'12'!$B$2:$C$400,2,0))=TRUE,0,VLOOKUP(Журналисты!$B816,'12'!$B$2:$C$400,2,0))</f>
        <v>0</v>
      </c>
      <c r="F816" s="47">
        <f>IF(ISNA(VLOOKUP(Журналисты!$B816,'13'!$B$2:$C$400,2,0))=TRUE,0,VLOOKUP(Журналисты!$B816,'13'!$B$2:$C$400,2,0))</f>
        <v>0</v>
      </c>
      <c r="G816" s="47">
        <f>IF(ISNA(VLOOKUP(Журналисты!$B816,'14'!$B$2:$C$400,2,0))=TRUE,0,VLOOKUP(Журналисты!$B816,'14'!$B$2:$C$400,2,0))</f>
        <v>0</v>
      </c>
      <c r="H816" s="47">
        <f>IF(ISNA(VLOOKUP(Журналисты!$B816,'15'!$B$2:$C$400,2,0))=TRUE,0,VLOOKUP(Журналисты!$B816,'15'!$B$2:$C$400,2,0))</f>
        <v>0</v>
      </c>
      <c r="I816" s="37">
        <f t="shared" si="48"/>
        <v>10800000</v>
      </c>
      <c r="K816" s="39">
        <f t="shared" si="46"/>
        <v>2</v>
      </c>
      <c r="M816" s="38" t="str">
        <f t="shared" si="47"/>
        <v>Skobel</v>
      </c>
    </row>
    <row r="817" spans="1:13" ht="15">
      <c r="A817" s="46">
        <f>COUNTIFS(B$3:B$1130,B817)</f>
        <v>1</v>
      </c>
      <c r="B817" s="48" t="s">
        <v>215</v>
      </c>
      <c r="C817" s="47">
        <f>IF(ISNA(VLOOKUP(Журналисты!$B817,'10'!$B$2:$C$400,2,0))=TRUE,0,VLOOKUP(Журналисты!$B817,'10'!$B$2:$C$400,2,0))</f>
        <v>5400000</v>
      </c>
      <c r="D817" s="47">
        <f>IF(ISNA(VLOOKUP(Журналисты!$B817,'11'!$B$2:$C$400,2,0))=TRUE,0,VLOOKUP(Журналисты!$B817,'11'!$B$2:$C$400,2,0))</f>
        <v>5400000</v>
      </c>
      <c r="E817" s="47">
        <f>IF(ISNA(VLOOKUP(Журналисты!$B817,'12'!$B$2:$C$400,2,0))=TRUE,0,VLOOKUP(Журналисты!$B817,'12'!$B$2:$C$400,2,0))</f>
        <v>0</v>
      </c>
      <c r="F817" s="47">
        <f>IF(ISNA(VLOOKUP(Журналисты!$B817,'13'!$B$2:$C$400,2,0))=TRUE,0,VLOOKUP(Журналисты!$B817,'13'!$B$2:$C$400,2,0))</f>
        <v>0</v>
      </c>
      <c r="G817" s="47">
        <f>IF(ISNA(VLOOKUP(Журналисты!$B817,'14'!$B$2:$C$400,2,0))=TRUE,0,VLOOKUP(Журналисты!$B817,'14'!$B$2:$C$400,2,0))</f>
        <v>0</v>
      </c>
      <c r="H817" s="47">
        <f>IF(ISNA(VLOOKUP(Журналисты!$B817,'15'!$B$2:$C$400,2,0))=TRUE,0,VLOOKUP(Журналисты!$B817,'15'!$B$2:$C$400,2,0))</f>
        <v>0</v>
      </c>
      <c r="I817" s="37">
        <f t="shared" si="48"/>
        <v>10800000</v>
      </c>
      <c r="K817" s="39">
        <f t="shared" si="46"/>
        <v>2</v>
      </c>
      <c r="M817" s="38" t="str">
        <f t="shared" si="47"/>
        <v>Windows666666</v>
      </c>
    </row>
    <row r="818" spans="1:13" ht="15">
      <c r="A818" s="46">
        <f>COUNTIFS(B$3:B$1130,B818)</f>
        <v>1</v>
      </c>
      <c r="B818" s="48" t="s">
        <v>228</v>
      </c>
      <c r="C818" s="47">
        <f>IF(ISNA(VLOOKUP(Журналисты!$B818,'10'!$B$2:$C$400,2,0))=TRUE,0,VLOOKUP(Журналисты!$B818,'10'!$B$2:$C$400,2,0))</f>
        <v>5000000</v>
      </c>
      <c r="D818" s="47">
        <f>IF(ISNA(VLOOKUP(Журналисты!$B818,'11'!$B$2:$C$400,2,0))=TRUE,0,VLOOKUP(Журналисты!$B818,'11'!$B$2:$C$400,2,0))</f>
        <v>5300000</v>
      </c>
      <c r="E818" s="47">
        <f>IF(ISNA(VLOOKUP(Журналисты!$B818,'12'!$B$2:$C$400,2,0))=TRUE,0,VLOOKUP(Журналисты!$B818,'12'!$B$2:$C$400,2,0))</f>
        <v>0</v>
      </c>
      <c r="F818" s="47">
        <f>IF(ISNA(VLOOKUP(Журналисты!$B818,'13'!$B$2:$C$400,2,0))=TRUE,0,VLOOKUP(Журналисты!$B818,'13'!$B$2:$C$400,2,0))</f>
        <v>0</v>
      </c>
      <c r="G818" s="47">
        <f>IF(ISNA(VLOOKUP(Журналисты!$B818,'14'!$B$2:$C$400,2,0))=TRUE,0,VLOOKUP(Журналисты!$B818,'14'!$B$2:$C$400,2,0))</f>
        <v>0</v>
      </c>
      <c r="H818" s="47">
        <f>IF(ISNA(VLOOKUP(Журналисты!$B818,'15'!$B$2:$C$400,2,0))=TRUE,0,VLOOKUP(Журналисты!$B818,'15'!$B$2:$C$400,2,0))</f>
        <v>0</v>
      </c>
      <c r="I818" s="37">
        <f t="shared" si="48"/>
        <v>10300000</v>
      </c>
      <c r="K818" s="39">
        <f t="shared" si="46"/>
        <v>2</v>
      </c>
      <c r="M818" s="38" t="str">
        <f t="shared" si="47"/>
        <v>Pendul</v>
      </c>
    </row>
    <row r="819" spans="1:13" ht="15">
      <c r="A819" s="46">
        <f>COUNTIFS(B$3:B$1130,B819)</f>
        <v>1</v>
      </c>
      <c r="B819" s="48" t="s">
        <v>227</v>
      </c>
      <c r="C819" s="47">
        <f>IF(ISNA(VLOOKUP(Журналисты!$B819,'10'!$B$2:$C$400,2,0))=TRUE,0,VLOOKUP(Журналисты!$B819,'10'!$B$2:$C$400,2,0))</f>
        <v>5000000</v>
      </c>
      <c r="D819" s="47">
        <f>IF(ISNA(VLOOKUP(Журналисты!$B819,'11'!$B$2:$C$400,2,0))=TRUE,0,VLOOKUP(Журналисты!$B819,'11'!$B$2:$C$400,2,0))</f>
        <v>5200000</v>
      </c>
      <c r="E819" s="47">
        <f>IF(ISNA(VLOOKUP(Журналисты!$B819,'12'!$B$2:$C$400,2,0))=TRUE,0,VLOOKUP(Журналисты!$B819,'12'!$B$2:$C$400,2,0))</f>
        <v>0</v>
      </c>
      <c r="F819" s="47">
        <f>IF(ISNA(VLOOKUP(Журналисты!$B819,'13'!$B$2:$C$400,2,0))=TRUE,0,VLOOKUP(Журналисты!$B819,'13'!$B$2:$C$400,2,0))</f>
        <v>0</v>
      </c>
      <c r="G819" s="47">
        <f>IF(ISNA(VLOOKUP(Журналисты!$B819,'14'!$B$2:$C$400,2,0))=TRUE,0,VLOOKUP(Журналисты!$B819,'14'!$B$2:$C$400,2,0))</f>
        <v>0</v>
      </c>
      <c r="H819" s="47">
        <f>IF(ISNA(VLOOKUP(Журналисты!$B819,'15'!$B$2:$C$400,2,0))=TRUE,0,VLOOKUP(Журналисты!$B819,'15'!$B$2:$C$400,2,0))</f>
        <v>0</v>
      </c>
      <c r="I819" s="37">
        <f t="shared" si="48"/>
        <v>10200000</v>
      </c>
      <c r="K819" s="39">
        <f t="shared" si="46"/>
        <v>2</v>
      </c>
      <c r="M819" s="38" t="str">
        <f t="shared" si="47"/>
        <v>МАКЛАЙ</v>
      </c>
    </row>
    <row r="820" spans="1:13" ht="15">
      <c r="A820" s="46">
        <f>COUNTIFS(B$3:B$1130,B820)</f>
        <v>1</v>
      </c>
      <c r="B820" s="48" t="s">
        <v>218</v>
      </c>
      <c r="C820" s="47">
        <f>IF(ISNA(VLOOKUP(Журналисты!$B820,'10'!$B$2:$C$400,2,0))=TRUE,0,VLOOKUP(Журналисты!$B820,'10'!$B$2:$C$400,2,0))</f>
        <v>5200000</v>
      </c>
      <c r="D820" s="47">
        <f>IF(ISNA(VLOOKUP(Журналисты!$B820,'11'!$B$2:$C$400,2,0))=TRUE,0,VLOOKUP(Журналисты!$B820,'11'!$B$2:$C$400,2,0))</f>
        <v>5200000</v>
      </c>
      <c r="E820" s="47">
        <f>IF(ISNA(VLOOKUP(Журналисты!$B820,'12'!$B$2:$C$400,2,0))=TRUE,0,VLOOKUP(Журналисты!$B820,'12'!$B$2:$C$400,2,0))</f>
        <v>0</v>
      </c>
      <c r="F820" s="47">
        <f>IF(ISNA(VLOOKUP(Журналисты!$B820,'13'!$B$2:$C$400,2,0))=TRUE,0,VLOOKUP(Журналисты!$B820,'13'!$B$2:$C$400,2,0))</f>
        <v>0</v>
      </c>
      <c r="G820" s="47">
        <f>IF(ISNA(VLOOKUP(Журналисты!$B820,'14'!$B$2:$C$400,2,0))=TRUE,0,VLOOKUP(Журналисты!$B820,'14'!$B$2:$C$400,2,0))</f>
        <v>0</v>
      </c>
      <c r="H820" s="47">
        <f>IF(ISNA(VLOOKUP(Журналисты!$B820,'15'!$B$2:$C$400,2,0))=TRUE,0,VLOOKUP(Журналисты!$B820,'15'!$B$2:$C$400,2,0))</f>
        <v>0</v>
      </c>
      <c r="I820" s="37">
        <f t="shared" si="48"/>
        <v>10400000</v>
      </c>
      <c r="K820" s="39">
        <f t="shared" si="46"/>
        <v>2</v>
      </c>
      <c r="M820" s="38" t="str">
        <f t="shared" si="47"/>
        <v>Radist</v>
      </c>
    </row>
    <row r="821" spans="1:13" ht="15">
      <c r="A821" s="46">
        <f>COUNTIFS(B$3:B$1130,B821)</f>
        <v>1</v>
      </c>
      <c r="B821" s="48" t="s">
        <v>229</v>
      </c>
      <c r="C821" s="47">
        <f>IF(ISNA(VLOOKUP(Журналисты!$B821,'10'!$B$2:$C$400,2,0))=TRUE,0,VLOOKUP(Журналисты!$B821,'10'!$B$2:$C$400,2,0))</f>
        <v>5000000</v>
      </c>
      <c r="D821" s="47">
        <f>IF(ISNA(VLOOKUP(Журналисты!$B821,'11'!$B$2:$C$400,2,0))=TRUE,0,VLOOKUP(Журналисты!$B821,'11'!$B$2:$C$400,2,0))</f>
        <v>5000000</v>
      </c>
      <c r="E821" s="47">
        <f>IF(ISNA(VLOOKUP(Журналисты!$B821,'12'!$B$2:$C$400,2,0))=TRUE,0,VLOOKUP(Журналисты!$B821,'12'!$B$2:$C$400,2,0))</f>
        <v>0</v>
      </c>
      <c r="F821" s="47">
        <f>IF(ISNA(VLOOKUP(Журналисты!$B821,'13'!$B$2:$C$400,2,0))=TRUE,0,VLOOKUP(Журналисты!$B821,'13'!$B$2:$C$400,2,0))</f>
        <v>0</v>
      </c>
      <c r="G821" s="47">
        <f>IF(ISNA(VLOOKUP(Журналисты!$B821,'14'!$B$2:$C$400,2,0))=TRUE,0,VLOOKUP(Журналисты!$B821,'14'!$B$2:$C$400,2,0))</f>
        <v>0</v>
      </c>
      <c r="H821" s="47">
        <f>IF(ISNA(VLOOKUP(Журналисты!$B821,'15'!$B$2:$C$400,2,0))=TRUE,0,VLOOKUP(Журналисты!$B821,'15'!$B$2:$C$400,2,0))</f>
        <v>0</v>
      </c>
      <c r="I821" s="37">
        <f t="shared" si="48"/>
        <v>10000000</v>
      </c>
      <c r="K821" s="39">
        <f t="shared" si="46"/>
        <v>2</v>
      </c>
      <c r="M821" s="38" t="str">
        <f t="shared" si="47"/>
        <v>ultramadcat</v>
      </c>
    </row>
    <row r="822" spans="1:13" ht="15">
      <c r="A822" s="46">
        <f>COUNTIFS(B$3:B$1130,B822)</f>
        <v>1</v>
      </c>
      <c r="B822" s="48" t="s">
        <v>226</v>
      </c>
      <c r="C822" s="47">
        <f>IF(ISNA(VLOOKUP(Журналисты!$B822,'10'!$B$2:$C$400,2,0))=TRUE,0,VLOOKUP(Журналисты!$B822,'10'!$B$2:$C$400,2,0))</f>
        <v>5000000</v>
      </c>
      <c r="D822" s="47">
        <f>IF(ISNA(VLOOKUP(Журналисты!$B822,'11'!$B$2:$C$400,2,0))=TRUE,0,VLOOKUP(Журналисты!$B822,'11'!$B$2:$C$400,2,0))</f>
        <v>5000000</v>
      </c>
      <c r="E822" s="47">
        <f>IF(ISNA(VLOOKUP(Журналисты!$B822,'12'!$B$2:$C$400,2,0))=TRUE,0,VLOOKUP(Журналисты!$B822,'12'!$B$2:$C$400,2,0))</f>
        <v>0</v>
      </c>
      <c r="F822" s="47">
        <f>IF(ISNA(VLOOKUP(Журналисты!$B822,'13'!$B$2:$C$400,2,0))=TRUE,0,VLOOKUP(Журналисты!$B822,'13'!$B$2:$C$400,2,0))</f>
        <v>0</v>
      </c>
      <c r="G822" s="47">
        <f>IF(ISNA(VLOOKUP(Журналисты!$B822,'14'!$B$2:$C$400,2,0))=TRUE,0,VLOOKUP(Журналисты!$B822,'14'!$B$2:$C$400,2,0))</f>
        <v>0</v>
      </c>
      <c r="H822" s="47">
        <f>IF(ISNA(VLOOKUP(Журналисты!$B822,'15'!$B$2:$C$400,2,0))=TRUE,0,VLOOKUP(Журналисты!$B822,'15'!$B$2:$C$400,2,0))</f>
        <v>0</v>
      </c>
      <c r="I822" s="37">
        <f t="shared" si="48"/>
        <v>10000000</v>
      </c>
      <c r="K822" s="39">
        <f t="shared" si="46"/>
        <v>2</v>
      </c>
      <c r="M822" s="38" t="str">
        <f t="shared" si="47"/>
        <v>sever_01</v>
      </c>
    </row>
    <row r="823" spans="1:13" ht="15">
      <c r="A823" s="46">
        <f>COUNTIFS(B$3:B$1130,B823)</f>
        <v>1</v>
      </c>
      <c r="B823" s="48" t="s">
        <v>222</v>
      </c>
      <c r="C823" s="47">
        <f>IF(ISNA(VLOOKUP(Журналисты!$B823,'10'!$B$2:$C$400,2,0))=TRUE,0,VLOOKUP(Журналисты!$B823,'10'!$B$2:$C$400,2,0))</f>
        <v>5000000</v>
      </c>
      <c r="D823" s="47">
        <f>IF(ISNA(VLOOKUP(Журналисты!$B823,'11'!$B$2:$C$400,2,0))=TRUE,0,VLOOKUP(Журналисты!$B823,'11'!$B$2:$C$400,2,0))</f>
        <v>5000000</v>
      </c>
      <c r="E823" s="47">
        <f>IF(ISNA(VLOOKUP(Журналисты!$B823,'12'!$B$2:$C$400,2,0))=TRUE,0,VLOOKUP(Журналисты!$B823,'12'!$B$2:$C$400,2,0))</f>
        <v>0</v>
      </c>
      <c r="F823" s="47">
        <f>IF(ISNA(VLOOKUP(Журналисты!$B823,'13'!$B$2:$C$400,2,0))=TRUE,0,VLOOKUP(Журналисты!$B823,'13'!$B$2:$C$400,2,0))</f>
        <v>0</v>
      </c>
      <c r="G823" s="47">
        <f>IF(ISNA(VLOOKUP(Журналисты!$B823,'14'!$B$2:$C$400,2,0))=TRUE,0,VLOOKUP(Журналисты!$B823,'14'!$B$2:$C$400,2,0))</f>
        <v>0</v>
      </c>
      <c r="H823" s="47">
        <f>IF(ISNA(VLOOKUP(Журналисты!$B823,'15'!$B$2:$C$400,2,0))=TRUE,0,VLOOKUP(Журналисты!$B823,'15'!$B$2:$C$400,2,0))</f>
        <v>0</v>
      </c>
      <c r="I823" s="37">
        <f t="shared" si="48"/>
        <v>10000000</v>
      </c>
      <c r="K823" s="39">
        <f t="shared" si="46"/>
        <v>2</v>
      </c>
      <c r="M823" s="38" t="str">
        <f t="shared" si="47"/>
        <v>SorokaAS</v>
      </c>
    </row>
    <row r="824" spans="1:13" ht="15">
      <c r="A824" s="46">
        <f>COUNTIFS(B$3:B$1130,B824)</f>
        <v>1</v>
      </c>
      <c r="B824" s="48" t="s">
        <v>223</v>
      </c>
      <c r="C824" s="47">
        <f>IF(ISNA(VLOOKUP(Журналисты!$B824,'10'!$B$2:$C$400,2,0))=TRUE,0,VLOOKUP(Журналисты!$B824,'10'!$B$2:$C$400,2,0))</f>
        <v>5000000</v>
      </c>
      <c r="D824" s="47">
        <f>IF(ISNA(VLOOKUP(Журналисты!$B824,'11'!$B$2:$C$400,2,0))=TRUE,0,VLOOKUP(Журналисты!$B824,'11'!$B$2:$C$400,2,0))</f>
        <v>5000000</v>
      </c>
      <c r="E824" s="47">
        <f>IF(ISNA(VLOOKUP(Журналисты!$B824,'12'!$B$2:$C$400,2,0))=TRUE,0,VLOOKUP(Журналисты!$B824,'12'!$B$2:$C$400,2,0))</f>
        <v>0</v>
      </c>
      <c r="F824" s="47">
        <f>IF(ISNA(VLOOKUP(Журналисты!$B824,'13'!$B$2:$C$400,2,0))=TRUE,0,VLOOKUP(Журналисты!$B824,'13'!$B$2:$C$400,2,0))</f>
        <v>0</v>
      </c>
      <c r="G824" s="47">
        <f>IF(ISNA(VLOOKUP(Журналисты!$B824,'14'!$B$2:$C$400,2,0))=TRUE,0,VLOOKUP(Журналисты!$B824,'14'!$B$2:$C$400,2,0))</f>
        <v>0</v>
      </c>
      <c r="H824" s="47">
        <f>IF(ISNA(VLOOKUP(Журналисты!$B824,'15'!$B$2:$C$400,2,0))=TRUE,0,VLOOKUP(Журналисты!$B824,'15'!$B$2:$C$400,2,0))</f>
        <v>0</v>
      </c>
      <c r="I824" s="37">
        <f t="shared" si="48"/>
        <v>10000000</v>
      </c>
      <c r="K824" s="39">
        <f t="shared" si="46"/>
        <v>2</v>
      </c>
      <c r="M824" s="38" t="str">
        <f t="shared" si="47"/>
        <v>gondonizator</v>
      </c>
    </row>
    <row r="825" spans="1:13" ht="15">
      <c r="A825" s="46">
        <f>COUNTIFS(B$3:B$1130,B825)</f>
        <v>1</v>
      </c>
      <c r="B825" s="48" t="s">
        <v>224</v>
      </c>
      <c r="C825" s="47">
        <f>IF(ISNA(VLOOKUP(Журналисты!$B825,'10'!$B$2:$C$400,2,0))=TRUE,0,VLOOKUP(Журналисты!$B825,'10'!$B$2:$C$400,2,0))</f>
        <v>5000000</v>
      </c>
      <c r="D825" s="47">
        <f>IF(ISNA(VLOOKUP(Журналисты!$B825,'11'!$B$2:$C$400,2,0))=TRUE,0,VLOOKUP(Журналисты!$B825,'11'!$B$2:$C$400,2,0))</f>
        <v>5000000</v>
      </c>
      <c r="E825" s="47">
        <f>IF(ISNA(VLOOKUP(Журналисты!$B825,'12'!$B$2:$C$400,2,0))=TRUE,0,VLOOKUP(Журналисты!$B825,'12'!$B$2:$C$400,2,0))</f>
        <v>0</v>
      </c>
      <c r="F825" s="47">
        <f>IF(ISNA(VLOOKUP(Журналисты!$B825,'13'!$B$2:$C$400,2,0))=TRUE,0,VLOOKUP(Журналисты!$B825,'13'!$B$2:$C$400,2,0))</f>
        <v>0</v>
      </c>
      <c r="G825" s="47">
        <f>IF(ISNA(VLOOKUP(Журналисты!$B825,'14'!$B$2:$C$400,2,0))=TRUE,0,VLOOKUP(Журналисты!$B825,'14'!$B$2:$C$400,2,0))</f>
        <v>0</v>
      </c>
      <c r="H825" s="47">
        <f>IF(ISNA(VLOOKUP(Журналисты!$B825,'15'!$B$2:$C$400,2,0))=TRUE,0,VLOOKUP(Журналисты!$B825,'15'!$B$2:$C$400,2,0))</f>
        <v>0</v>
      </c>
      <c r="I825" s="37">
        <f t="shared" si="48"/>
        <v>10000000</v>
      </c>
      <c r="K825" s="39">
        <f t="shared" si="46"/>
        <v>2</v>
      </c>
      <c r="M825" s="38" t="str">
        <f t="shared" si="47"/>
        <v>AlexKovac</v>
      </c>
    </row>
    <row r="826" spans="1:13" ht="15">
      <c r="A826" s="46">
        <f>COUNTIFS(B$3:B$1130,B826)</f>
        <v>1</v>
      </c>
      <c r="B826" s="48" t="s">
        <v>232</v>
      </c>
      <c r="C826" s="47">
        <f>IF(ISNA(VLOOKUP(Журналисты!$B826,'10'!$B$2:$C$400,2,0))=TRUE,0,VLOOKUP(Журналисты!$B826,'10'!$B$2:$C$400,2,0))</f>
        <v>4800000</v>
      </c>
      <c r="D826" s="47">
        <f>IF(ISNA(VLOOKUP(Журналисты!$B826,'11'!$B$2:$C$400,2,0))=TRUE,0,VLOOKUP(Журналисты!$B826,'11'!$B$2:$C$400,2,0))</f>
        <v>4800000</v>
      </c>
      <c r="E826" s="47">
        <f>IF(ISNA(VLOOKUP(Журналисты!$B826,'12'!$B$2:$C$400,2,0))=TRUE,0,VLOOKUP(Журналисты!$B826,'12'!$B$2:$C$400,2,0))</f>
        <v>0</v>
      </c>
      <c r="F826" s="47">
        <f>IF(ISNA(VLOOKUP(Журналисты!$B826,'13'!$B$2:$C$400,2,0))=TRUE,0,VLOOKUP(Журналисты!$B826,'13'!$B$2:$C$400,2,0))</f>
        <v>0</v>
      </c>
      <c r="G826" s="47">
        <f>IF(ISNA(VLOOKUP(Журналисты!$B826,'14'!$B$2:$C$400,2,0))=TRUE,0,VLOOKUP(Журналисты!$B826,'14'!$B$2:$C$400,2,0))</f>
        <v>0</v>
      </c>
      <c r="H826" s="47">
        <f>IF(ISNA(VLOOKUP(Журналисты!$B826,'15'!$B$2:$C$400,2,0))=TRUE,0,VLOOKUP(Журналисты!$B826,'15'!$B$2:$C$400,2,0))</f>
        <v>0</v>
      </c>
      <c r="I826" s="37">
        <f t="shared" si="48"/>
        <v>9600000</v>
      </c>
      <c r="K826" s="39">
        <f t="shared" si="46"/>
        <v>2</v>
      </c>
      <c r="M826" s="38" t="str">
        <f t="shared" si="47"/>
        <v>Solovey159</v>
      </c>
    </row>
    <row r="827" spans="1:13" ht="15">
      <c r="A827" s="46">
        <f>COUNTIFS(B$3:B$1130,B827)</f>
        <v>1</v>
      </c>
      <c r="B827" s="48" t="s">
        <v>238</v>
      </c>
      <c r="C827" s="47">
        <f>IF(ISNA(VLOOKUP(Журналисты!$B827,'10'!$B$2:$C$400,2,0))=TRUE,0,VLOOKUP(Журналисты!$B827,'10'!$B$2:$C$400,2,0))</f>
        <v>4400000</v>
      </c>
      <c r="D827" s="47">
        <f>IF(ISNA(VLOOKUP(Журналисты!$B827,'11'!$B$2:$C$400,2,0))=TRUE,0,VLOOKUP(Журналисты!$B827,'11'!$B$2:$C$400,2,0))</f>
        <v>4800000</v>
      </c>
      <c r="E827" s="47">
        <f>IF(ISNA(VLOOKUP(Журналисты!$B827,'12'!$B$2:$C$400,2,0))=TRUE,0,VLOOKUP(Журналисты!$B827,'12'!$B$2:$C$400,2,0))</f>
        <v>0</v>
      </c>
      <c r="F827" s="47">
        <f>IF(ISNA(VLOOKUP(Журналисты!$B827,'13'!$B$2:$C$400,2,0))=TRUE,0,VLOOKUP(Журналисты!$B827,'13'!$B$2:$C$400,2,0))</f>
        <v>0</v>
      </c>
      <c r="G827" s="47">
        <f>IF(ISNA(VLOOKUP(Журналисты!$B827,'14'!$B$2:$C$400,2,0))=TRUE,0,VLOOKUP(Журналисты!$B827,'14'!$B$2:$C$400,2,0))</f>
        <v>0</v>
      </c>
      <c r="H827" s="47">
        <f>IF(ISNA(VLOOKUP(Журналисты!$B827,'15'!$B$2:$C$400,2,0))=TRUE,0,VLOOKUP(Журналисты!$B827,'15'!$B$2:$C$400,2,0))</f>
        <v>0</v>
      </c>
      <c r="I827" s="37">
        <f t="shared" si="48"/>
        <v>9200000</v>
      </c>
      <c r="K827" s="39">
        <f t="shared" si="46"/>
        <v>2</v>
      </c>
      <c r="M827" s="38" t="str">
        <f t="shared" si="47"/>
        <v>Vovan the best</v>
      </c>
    </row>
    <row r="828" spans="1:13" ht="15">
      <c r="A828" s="46">
        <f>COUNTIFS(B$3:B$1130,B828)</f>
        <v>1</v>
      </c>
      <c r="B828" s="48" t="s">
        <v>233</v>
      </c>
      <c r="C828" s="47">
        <f>IF(ISNA(VLOOKUP(Журналисты!$B828,'10'!$B$2:$C$400,2,0))=TRUE,0,VLOOKUP(Журналисты!$B828,'10'!$B$2:$C$400,2,0))</f>
        <v>4600000</v>
      </c>
      <c r="D828" s="47">
        <f>IF(ISNA(VLOOKUP(Журналисты!$B828,'11'!$B$2:$C$400,2,0))=TRUE,0,VLOOKUP(Журналисты!$B828,'11'!$B$2:$C$400,2,0))</f>
        <v>4600000</v>
      </c>
      <c r="E828" s="47">
        <f>IF(ISNA(VLOOKUP(Журналисты!$B828,'12'!$B$2:$C$400,2,0))=TRUE,0,VLOOKUP(Журналисты!$B828,'12'!$B$2:$C$400,2,0))</f>
        <v>0</v>
      </c>
      <c r="F828" s="47">
        <f>IF(ISNA(VLOOKUP(Журналисты!$B828,'13'!$B$2:$C$400,2,0))=TRUE,0,VLOOKUP(Журналисты!$B828,'13'!$B$2:$C$400,2,0))</f>
        <v>0</v>
      </c>
      <c r="G828" s="47">
        <f>IF(ISNA(VLOOKUP(Журналисты!$B828,'14'!$B$2:$C$400,2,0))=TRUE,0,VLOOKUP(Журналисты!$B828,'14'!$B$2:$C$400,2,0))</f>
        <v>0</v>
      </c>
      <c r="H828" s="47">
        <f>IF(ISNA(VLOOKUP(Журналисты!$B828,'15'!$B$2:$C$400,2,0))=TRUE,0,VLOOKUP(Журналисты!$B828,'15'!$B$2:$C$400,2,0))</f>
        <v>0</v>
      </c>
      <c r="I828" s="37">
        <f t="shared" si="48"/>
        <v>9200000</v>
      </c>
      <c r="K828" s="39">
        <f t="shared" si="46"/>
        <v>2</v>
      </c>
      <c r="M828" s="38" t="str">
        <f t="shared" si="47"/>
        <v>AndreasDutke</v>
      </c>
    </row>
    <row r="829" spans="1:13" ht="15">
      <c r="A829" s="46">
        <f>COUNTIFS(B$3:B$1130,B829)</f>
        <v>1</v>
      </c>
      <c r="B829" s="48" t="s">
        <v>235</v>
      </c>
      <c r="C829" s="47">
        <f>IF(ISNA(VLOOKUP(Журналисты!$B829,'10'!$B$2:$C$400,2,0))=TRUE,0,VLOOKUP(Журналисты!$B829,'10'!$B$2:$C$400,2,0))</f>
        <v>4500000</v>
      </c>
      <c r="D829" s="47">
        <f>IF(ISNA(VLOOKUP(Журналисты!$B829,'11'!$B$2:$C$400,2,0))=TRUE,0,VLOOKUP(Журналисты!$B829,'11'!$B$2:$C$400,2,0))</f>
        <v>4500000</v>
      </c>
      <c r="E829" s="47">
        <f>IF(ISNA(VLOOKUP(Журналисты!$B829,'12'!$B$2:$C$400,2,0))=TRUE,0,VLOOKUP(Журналисты!$B829,'12'!$B$2:$C$400,2,0))</f>
        <v>0</v>
      </c>
      <c r="F829" s="47">
        <f>IF(ISNA(VLOOKUP(Журналисты!$B829,'13'!$B$2:$C$400,2,0))=TRUE,0,VLOOKUP(Журналисты!$B829,'13'!$B$2:$C$400,2,0))</f>
        <v>0</v>
      </c>
      <c r="G829" s="47">
        <f>IF(ISNA(VLOOKUP(Журналисты!$B829,'14'!$B$2:$C$400,2,0))=TRUE,0,VLOOKUP(Журналисты!$B829,'14'!$B$2:$C$400,2,0))</f>
        <v>0</v>
      </c>
      <c r="H829" s="47">
        <f>IF(ISNA(VLOOKUP(Журналисты!$B829,'15'!$B$2:$C$400,2,0))=TRUE,0,VLOOKUP(Журналисты!$B829,'15'!$B$2:$C$400,2,0))</f>
        <v>0</v>
      </c>
      <c r="I829" s="37">
        <f t="shared" si="48"/>
        <v>9000000</v>
      </c>
      <c r="K829" s="39">
        <f t="shared" si="46"/>
        <v>2</v>
      </c>
      <c r="M829" s="38" t="str">
        <f t="shared" si="47"/>
        <v>makssinn</v>
      </c>
    </row>
    <row r="830" spans="1:13" ht="15">
      <c r="A830" s="46">
        <f>COUNTIFS(B$3:B$1130,B830)</f>
        <v>1</v>
      </c>
      <c r="B830" s="48" t="s">
        <v>236</v>
      </c>
      <c r="C830" s="47">
        <f>IF(ISNA(VLOOKUP(Журналисты!$B830,'10'!$B$2:$C$400,2,0))=TRUE,0,VLOOKUP(Журналисты!$B830,'10'!$B$2:$C$400,2,0))</f>
        <v>4500000</v>
      </c>
      <c r="D830" s="47">
        <f>IF(ISNA(VLOOKUP(Журналисты!$B830,'11'!$B$2:$C$400,2,0))=TRUE,0,VLOOKUP(Журналисты!$B830,'11'!$B$2:$C$400,2,0))</f>
        <v>4500000</v>
      </c>
      <c r="E830" s="47">
        <f>IF(ISNA(VLOOKUP(Журналисты!$B830,'12'!$B$2:$C$400,2,0))=TRUE,0,VLOOKUP(Журналисты!$B830,'12'!$B$2:$C$400,2,0))</f>
        <v>0</v>
      </c>
      <c r="F830" s="47">
        <f>IF(ISNA(VLOOKUP(Журналисты!$B830,'13'!$B$2:$C$400,2,0))=TRUE,0,VLOOKUP(Журналисты!$B830,'13'!$B$2:$C$400,2,0))</f>
        <v>0</v>
      </c>
      <c r="G830" s="47">
        <f>IF(ISNA(VLOOKUP(Журналисты!$B830,'14'!$B$2:$C$400,2,0))=TRUE,0,VLOOKUP(Журналисты!$B830,'14'!$B$2:$C$400,2,0))</f>
        <v>0</v>
      </c>
      <c r="H830" s="47">
        <f>IF(ISNA(VLOOKUP(Журналисты!$B830,'15'!$B$2:$C$400,2,0))=TRUE,0,VLOOKUP(Журналисты!$B830,'15'!$B$2:$C$400,2,0))</f>
        <v>0</v>
      </c>
      <c r="I830" s="37">
        <f t="shared" si="48"/>
        <v>9000000</v>
      </c>
      <c r="K830" s="39">
        <f t="shared" si="46"/>
        <v>2</v>
      </c>
      <c r="M830" s="38" t="str">
        <f t="shared" si="47"/>
        <v>ReKill</v>
      </c>
    </row>
    <row r="831" spans="1:13" ht="15">
      <c r="A831" s="46">
        <f>COUNTIFS(B$3:B$1130,B831)</f>
        <v>1</v>
      </c>
      <c r="B831" s="48" t="s">
        <v>234</v>
      </c>
      <c r="C831" s="47">
        <f>IF(ISNA(VLOOKUP(Журналисты!$B831,'10'!$B$2:$C$400,2,0))=TRUE,0,VLOOKUP(Журналисты!$B831,'10'!$B$2:$C$400,2,0))</f>
        <v>4500000</v>
      </c>
      <c r="D831" s="47">
        <f>IF(ISNA(VLOOKUP(Журналисты!$B831,'11'!$B$2:$C$400,2,0))=TRUE,0,VLOOKUP(Журналисты!$B831,'11'!$B$2:$C$400,2,0))</f>
        <v>4500000</v>
      </c>
      <c r="E831" s="47">
        <f>IF(ISNA(VLOOKUP(Журналисты!$B831,'12'!$B$2:$C$400,2,0))=TRUE,0,VLOOKUP(Журналисты!$B831,'12'!$B$2:$C$400,2,0))</f>
        <v>0</v>
      </c>
      <c r="F831" s="47">
        <f>IF(ISNA(VLOOKUP(Журналисты!$B831,'13'!$B$2:$C$400,2,0))=TRUE,0,VLOOKUP(Журналисты!$B831,'13'!$B$2:$C$400,2,0))</f>
        <v>0</v>
      </c>
      <c r="G831" s="47">
        <f>IF(ISNA(VLOOKUP(Журналисты!$B831,'14'!$B$2:$C$400,2,0))=TRUE,0,VLOOKUP(Журналисты!$B831,'14'!$B$2:$C$400,2,0))</f>
        <v>0</v>
      </c>
      <c r="H831" s="47">
        <f>IF(ISNA(VLOOKUP(Журналисты!$B831,'15'!$B$2:$C$400,2,0))=TRUE,0,VLOOKUP(Журналисты!$B831,'15'!$B$2:$C$400,2,0))</f>
        <v>0</v>
      </c>
      <c r="I831" s="37">
        <f t="shared" si="48"/>
        <v>9000000</v>
      </c>
      <c r="K831" s="39">
        <f t="shared" si="46"/>
        <v>2</v>
      </c>
      <c r="M831" s="38" t="str">
        <f t="shared" si="47"/>
        <v>Luкa</v>
      </c>
    </row>
    <row r="832" spans="1:13" ht="15">
      <c r="A832" s="46">
        <f>COUNTIFS(B$3:B$1130,B832)</f>
        <v>1</v>
      </c>
      <c r="B832" s="48" t="s">
        <v>237</v>
      </c>
      <c r="C832" s="47">
        <f>IF(ISNA(VLOOKUP(Журналисты!$B832,'10'!$B$2:$C$400,2,0))=TRUE,0,VLOOKUP(Журналисты!$B832,'10'!$B$2:$C$400,2,0))</f>
        <v>4400000</v>
      </c>
      <c r="D832" s="47">
        <f>IF(ISNA(VLOOKUP(Журналисты!$B832,'11'!$B$2:$C$400,2,0))=TRUE,0,VLOOKUP(Журналисты!$B832,'11'!$B$2:$C$400,2,0))</f>
        <v>4400000</v>
      </c>
      <c r="E832" s="47">
        <f>IF(ISNA(VLOOKUP(Журналисты!$B832,'12'!$B$2:$C$400,2,0))=TRUE,0,VLOOKUP(Журналисты!$B832,'12'!$B$2:$C$400,2,0))</f>
        <v>0</v>
      </c>
      <c r="F832" s="47">
        <f>IF(ISNA(VLOOKUP(Журналисты!$B832,'13'!$B$2:$C$400,2,0))=TRUE,0,VLOOKUP(Журналисты!$B832,'13'!$B$2:$C$400,2,0))</f>
        <v>0</v>
      </c>
      <c r="G832" s="47">
        <f>IF(ISNA(VLOOKUP(Журналисты!$B832,'14'!$B$2:$C$400,2,0))=TRUE,0,VLOOKUP(Журналисты!$B832,'14'!$B$2:$C$400,2,0))</f>
        <v>0</v>
      </c>
      <c r="H832" s="47">
        <f>IF(ISNA(VLOOKUP(Журналисты!$B832,'15'!$B$2:$C$400,2,0))=TRUE,0,VLOOKUP(Журналисты!$B832,'15'!$B$2:$C$400,2,0))</f>
        <v>0</v>
      </c>
      <c r="I832" s="37">
        <f t="shared" si="48"/>
        <v>8800000</v>
      </c>
      <c r="K832" s="39">
        <f t="shared" si="46"/>
        <v>2</v>
      </c>
      <c r="M832" s="38" t="str">
        <f t="shared" si="47"/>
        <v>berry-t</v>
      </c>
    </row>
    <row r="833" spans="1:13" ht="15">
      <c r="A833" s="46">
        <f>COUNTIFS(B$3:B$1130,B833)</f>
        <v>1</v>
      </c>
      <c r="B833" s="48" t="s">
        <v>240</v>
      </c>
      <c r="C833" s="47">
        <f>IF(ISNA(VLOOKUP(Журналисты!$B833,'10'!$B$2:$C$400,2,0))=TRUE,0,VLOOKUP(Журналисты!$B833,'10'!$B$2:$C$400,2,0))</f>
        <v>4400000</v>
      </c>
      <c r="D833" s="47">
        <f>IF(ISNA(VLOOKUP(Журналисты!$B833,'11'!$B$2:$C$400,2,0))=TRUE,0,VLOOKUP(Журналисты!$B833,'11'!$B$2:$C$400,2,0))</f>
        <v>4400000</v>
      </c>
      <c r="E833" s="47">
        <f>IF(ISNA(VLOOKUP(Журналисты!$B833,'12'!$B$2:$C$400,2,0))=TRUE,0,VLOOKUP(Журналисты!$B833,'12'!$B$2:$C$400,2,0))</f>
        <v>0</v>
      </c>
      <c r="F833" s="47">
        <f>IF(ISNA(VLOOKUP(Журналисты!$B833,'13'!$B$2:$C$400,2,0))=TRUE,0,VLOOKUP(Журналисты!$B833,'13'!$B$2:$C$400,2,0))</f>
        <v>0</v>
      </c>
      <c r="G833" s="47">
        <f>IF(ISNA(VLOOKUP(Журналисты!$B833,'14'!$B$2:$C$400,2,0))=TRUE,0,VLOOKUP(Журналисты!$B833,'14'!$B$2:$C$400,2,0))</f>
        <v>0</v>
      </c>
      <c r="H833" s="47">
        <f>IF(ISNA(VLOOKUP(Журналисты!$B833,'15'!$B$2:$C$400,2,0))=TRUE,0,VLOOKUP(Журналисты!$B833,'15'!$B$2:$C$400,2,0))</f>
        <v>0</v>
      </c>
      <c r="I833" s="37">
        <f t="shared" si="48"/>
        <v>8800000</v>
      </c>
      <c r="K833" s="39">
        <f t="shared" si="46"/>
        <v>2</v>
      </c>
      <c r="M833" s="38" t="str">
        <f t="shared" si="47"/>
        <v>BOMJIK</v>
      </c>
    </row>
    <row r="834" spans="1:13" ht="15">
      <c r="A834" s="46">
        <f>COUNTIFS(B$3:B$1130,B834)</f>
        <v>1</v>
      </c>
      <c r="B834" s="48" t="s">
        <v>242</v>
      </c>
      <c r="C834" s="47">
        <f>IF(ISNA(VLOOKUP(Журналисты!$B834,'10'!$B$2:$C$400,2,0))=TRUE,0,VLOOKUP(Журналисты!$B834,'10'!$B$2:$C$400,2,0))</f>
        <v>4300000</v>
      </c>
      <c r="D834" s="47">
        <f>IF(ISNA(VLOOKUP(Журналисты!$B834,'11'!$B$2:$C$400,2,0))=TRUE,0,VLOOKUP(Журналисты!$B834,'11'!$B$2:$C$400,2,0))</f>
        <v>4300000</v>
      </c>
      <c r="E834" s="47">
        <f>IF(ISNA(VLOOKUP(Журналисты!$B834,'12'!$B$2:$C$400,2,0))=TRUE,0,VLOOKUP(Журналисты!$B834,'12'!$B$2:$C$400,2,0))</f>
        <v>0</v>
      </c>
      <c r="F834" s="47">
        <f>IF(ISNA(VLOOKUP(Журналисты!$B834,'13'!$B$2:$C$400,2,0))=TRUE,0,VLOOKUP(Журналисты!$B834,'13'!$B$2:$C$400,2,0))</f>
        <v>0</v>
      </c>
      <c r="G834" s="47">
        <f>IF(ISNA(VLOOKUP(Журналисты!$B834,'14'!$B$2:$C$400,2,0))=TRUE,0,VLOOKUP(Журналисты!$B834,'14'!$B$2:$C$400,2,0))</f>
        <v>0</v>
      </c>
      <c r="H834" s="47">
        <f>IF(ISNA(VLOOKUP(Журналисты!$B834,'15'!$B$2:$C$400,2,0))=TRUE,0,VLOOKUP(Журналисты!$B834,'15'!$B$2:$C$400,2,0))</f>
        <v>0</v>
      </c>
      <c r="I834" s="37">
        <f t="shared" si="48"/>
        <v>8600000</v>
      </c>
      <c r="K834" s="39">
        <f t="shared" si="46"/>
        <v>2</v>
      </c>
      <c r="M834" s="38" t="str">
        <f t="shared" si="47"/>
        <v>Iwan-KAZ</v>
      </c>
    </row>
    <row r="835" spans="1:13" ht="15">
      <c r="A835" s="46">
        <f>COUNTIFS(B$3:B$1130,B835)</f>
        <v>1</v>
      </c>
      <c r="B835" s="48" t="s">
        <v>243</v>
      </c>
      <c r="C835" s="47">
        <f>IF(ISNA(VLOOKUP(Журналисты!$B835,'10'!$B$2:$C$400,2,0))=TRUE,0,VLOOKUP(Журналисты!$B835,'10'!$B$2:$C$400,2,0))</f>
        <v>4300000</v>
      </c>
      <c r="D835" s="47">
        <f>IF(ISNA(VLOOKUP(Журналисты!$B835,'11'!$B$2:$C$400,2,0))=TRUE,0,VLOOKUP(Журналисты!$B835,'11'!$B$2:$C$400,2,0))</f>
        <v>4300000</v>
      </c>
      <c r="E835" s="47">
        <f>IF(ISNA(VLOOKUP(Журналисты!$B835,'12'!$B$2:$C$400,2,0))=TRUE,0,VLOOKUP(Журналисты!$B835,'12'!$B$2:$C$400,2,0))</f>
        <v>0</v>
      </c>
      <c r="F835" s="47">
        <f>IF(ISNA(VLOOKUP(Журналисты!$B835,'13'!$B$2:$C$400,2,0))=TRUE,0,VLOOKUP(Журналисты!$B835,'13'!$B$2:$C$400,2,0))</f>
        <v>0</v>
      </c>
      <c r="G835" s="47">
        <f>IF(ISNA(VLOOKUP(Журналисты!$B835,'14'!$B$2:$C$400,2,0))=TRUE,0,VLOOKUP(Журналисты!$B835,'14'!$B$2:$C$400,2,0))</f>
        <v>0</v>
      </c>
      <c r="H835" s="47">
        <f>IF(ISNA(VLOOKUP(Журналисты!$B835,'15'!$B$2:$C$400,2,0))=TRUE,0,VLOOKUP(Журналисты!$B835,'15'!$B$2:$C$400,2,0))</f>
        <v>0</v>
      </c>
      <c r="I835" s="37">
        <f t="shared" si="48"/>
        <v>8600000</v>
      </c>
      <c r="K835" s="39">
        <f aca="true" t="shared" si="49" ref="K835:K898">COUNTIFS(C835:H835,"&gt;0")</f>
        <v>2</v>
      </c>
      <c r="M835" s="38" t="str">
        <f aca="true" t="shared" si="50" ref="M835:M898">B835</f>
        <v>grin4</v>
      </c>
    </row>
    <row r="836" spans="1:13" ht="15">
      <c r="A836" s="46">
        <f>COUNTIFS(B$3:B$1130,B836)</f>
        <v>1</v>
      </c>
      <c r="B836" s="48" t="s">
        <v>267</v>
      </c>
      <c r="C836" s="47">
        <f>IF(ISNA(VLOOKUP(Журналисты!$B836,'10'!$B$2:$C$400,2,0))=TRUE,0,VLOOKUP(Журналисты!$B836,'10'!$B$2:$C$400,2,0))</f>
        <v>3100000</v>
      </c>
      <c r="D836" s="47">
        <f>IF(ISNA(VLOOKUP(Журналисты!$B836,'11'!$B$2:$C$400,2,0))=TRUE,0,VLOOKUP(Журналисты!$B836,'11'!$B$2:$C$400,2,0))</f>
        <v>4200000</v>
      </c>
      <c r="E836" s="47">
        <f>IF(ISNA(VLOOKUP(Журналисты!$B836,'12'!$B$2:$C$400,2,0))=TRUE,0,VLOOKUP(Журналисты!$B836,'12'!$B$2:$C$400,2,0))</f>
        <v>0</v>
      </c>
      <c r="F836" s="47">
        <f>IF(ISNA(VLOOKUP(Журналисты!$B836,'13'!$B$2:$C$400,2,0))=TRUE,0,VLOOKUP(Журналисты!$B836,'13'!$B$2:$C$400,2,0))</f>
        <v>0</v>
      </c>
      <c r="G836" s="47">
        <f>IF(ISNA(VLOOKUP(Журналисты!$B836,'14'!$B$2:$C$400,2,0))=TRUE,0,VLOOKUP(Журналисты!$B836,'14'!$B$2:$C$400,2,0))</f>
        <v>0</v>
      </c>
      <c r="H836" s="47">
        <f>IF(ISNA(VLOOKUP(Журналисты!$B836,'15'!$B$2:$C$400,2,0))=TRUE,0,VLOOKUP(Журналисты!$B836,'15'!$B$2:$C$400,2,0))</f>
        <v>0</v>
      </c>
      <c r="I836" s="37">
        <f t="shared" si="48"/>
        <v>7300000</v>
      </c>
      <c r="K836" s="39">
        <f t="shared" si="49"/>
        <v>2</v>
      </c>
      <c r="M836" s="38" t="str">
        <f t="shared" si="50"/>
        <v>RotoseY</v>
      </c>
    </row>
    <row r="837" spans="1:13" ht="15">
      <c r="A837" s="46">
        <f>COUNTIFS(B$3:B$1130,B837)</f>
        <v>1</v>
      </c>
      <c r="B837" s="48" t="s">
        <v>330</v>
      </c>
      <c r="C837" s="47">
        <f>IF(ISNA(VLOOKUP(Журналисты!$B837,'10'!$B$2:$C$400,2,0))=TRUE,0,VLOOKUP(Журналисты!$B837,'10'!$B$2:$C$400,2,0))</f>
        <v>0</v>
      </c>
      <c r="D837" s="47">
        <f>IF(ISNA(VLOOKUP(Журналисты!$B837,'11'!$B$2:$C$400,2,0))=TRUE,0,VLOOKUP(Журналисты!$B837,'11'!$B$2:$C$400,2,0))</f>
        <v>4200000</v>
      </c>
      <c r="E837" s="47">
        <f>IF(ISNA(VLOOKUP(Журналисты!$B837,'12'!$B$2:$C$400,2,0))=TRUE,0,VLOOKUP(Журналисты!$B837,'12'!$B$2:$C$400,2,0))</f>
        <v>0</v>
      </c>
      <c r="F837" s="47">
        <f>IF(ISNA(VLOOKUP(Журналисты!$B837,'13'!$B$2:$C$400,2,0))=TRUE,0,VLOOKUP(Журналисты!$B837,'13'!$B$2:$C$400,2,0))</f>
        <v>0</v>
      </c>
      <c r="G837" s="47">
        <f>IF(ISNA(VLOOKUP(Журналисты!$B837,'14'!$B$2:$C$400,2,0))=TRUE,0,VLOOKUP(Журналисты!$B837,'14'!$B$2:$C$400,2,0))</f>
        <v>0</v>
      </c>
      <c r="H837" s="47">
        <f>IF(ISNA(VLOOKUP(Журналисты!$B837,'15'!$B$2:$C$400,2,0))=TRUE,0,VLOOKUP(Журналисты!$B837,'15'!$B$2:$C$400,2,0))</f>
        <v>0</v>
      </c>
      <c r="I837" s="37">
        <f t="shared" si="48"/>
        <v>4200000</v>
      </c>
      <c r="K837" s="39">
        <f t="shared" si="49"/>
        <v>1</v>
      </c>
      <c r="M837" s="38" t="str">
        <f t="shared" si="50"/>
        <v>Payalnik</v>
      </c>
    </row>
    <row r="838" spans="1:13" ht="15">
      <c r="A838" s="46">
        <f>COUNTIFS(B$3:B$1130,B838)</f>
        <v>1</v>
      </c>
      <c r="B838" s="48" t="s">
        <v>254</v>
      </c>
      <c r="C838" s="47">
        <f>IF(ISNA(VLOOKUP(Журналисты!$B838,'10'!$B$2:$C$400,2,0))=TRUE,0,VLOOKUP(Журналисты!$B838,'10'!$B$2:$C$400,2,0))</f>
        <v>3500000</v>
      </c>
      <c r="D838" s="47">
        <f>IF(ISNA(VLOOKUP(Журналисты!$B838,'11'!$B$2:$C$400,2,0))=TRUE,0,VLOOKUP(Журналисты!$B838,'11'!$B$2:$C$400,2,0))</f>
        <v>4200000</v>
      </c>
      <c r="E838" s="47">
        <f>IF(ISNA(VLOOKUP(Журналисты!$B838,'12'!$B$2:$C$400,2,0))=TRUE,0,VLOOKUP(Журналисты!$B838,'12'!$B$2:$C$400,2,0))</f>
        <v>0</v>
      </c>
      <c r="F838" s="47">
        <f>IF(ISNA(VLOOKUP(Журналисты!$B838,'13'!$B$2:$C$400,2,0))=TRUE,0,VLOOKUP(Журналисты!$B838,'13'!$B$2:$C$400,2,0))</f>
        <v>0</v>
      </c>
      <c r="G838" s="47">
        <f>IF(ISNA(VLOOKUP(Журналисты!$B838,'14'!$B$2:$C$400,2,0))=TRUE,0,VLOOKUP(Журналисты!$B838,'14'!$B$2:$C$400,2,0))</f>
        <v>0</v>
      </c>
      <c r="H838" s="47">
        <f>IF(ISNA(VLOOKUP(Журналисты!$B838,'15'!$B$2:$C$400,2,0))=TRUE,0,VLOOKUP(Журналисты!$B838,'15'!$B$2:$C$400,2,0))</f>
        <v>0</v>
      </c>
      <c r="I838" s="37">
        <f t="shared" si="48"/>
        <v>7700000</v>
      </c>
      <c r="K838" s="39">
        <f t="shared" si="49"/>
        <v>2</v>
      </c>
      <c r="M838" s="38" t="str">
        <f t="shared" si="50"/>
        <v>Tigermekat</v>
      </c>
    </row>
    <row r="839" spans="1:13" ht="15">
      <c r="A839" s="46">
        <f>COUNTIFS(B$3:B$1130,B839)</f>
        <v>1</v>
      </c>
      <c r="B839" s="48" t="s">
        <v>246</v>
      </c>
      <c r="C839" s="47">
        <f>IF(ISNA(VLOOKUP(Журналисты!$B839,'10'!$B$2:$C$400,2,0))=TRUE,0,VLOOKUP(Журналисты!$B839,'10'!$B$2:$C$400,2,0))</f>
        <v>4100000</v>
      </c>
      <c r="D839" s="47">
        <f>IF(ISNA(VLOOKUP(Журналисты!$B839,'11'!$B$2:$C$400,2,0))=TRUE,0,VLOOKUP(Журналисты!$B839,'11'!$B$2:$C$400,2,0))</f>
        <v>4100000</v>
      </c>
      <c r="E839" s="47">
        <f>IF(ISNA(VLOOKUP(Журналисты!$B839,'12'!$B$2:$C$400,2,0))=TRUE,0,VLOOKUP(Журналисты!$B839,'12'!$B$2:$C$400,2,0))</f>
        <v>0</v>
      </c>
      <c r="F839" s="47">
        <f>IF(ISNA(VLOOKUP(Журналисты!$B839,'13'!$B$2:$C$400,2,0))=TRUE,0,VLOOKUP(Журналисты!$B839,'13'!$B$2:$C$400,2,0))</f>
        <v>0</v>
      </c>
      <c r="G839" s="47">
        <f>IF(ISNA(VLOOKUP(Журналисты!$B839,'14'!$B$2:$C$400,2,0))=TRUE,0,VLOOKUP(Журналисты!$B839,'14'!$B$2:$C$400,2,0))</f>
        <v>0</v>
      </c>
      <c r="H839" s="47">
        <f>IF(ISNA(VLOOKUP(Журналисты!$B839,'15'!$B$2:$C$400,2,0))=TRUE,0,VLOOKUP(Журналисты!$B839,'15'!$B$2:$C$400,2,0))</f>
        <v>0</v>
      </c>
      <c r="I839" s="37">
        <f t="shared" si="48"/>
        <v>8200000</v>
      </c>
      <c r="K839" s="39">
        <f t="shared" si="49"/>
        <v>2</v>
      </c>
      <c r="M839" s="38" t="str">
        <f t="shared" si="50"/>
        <v>ZuBuS</v>
      </c>
    </row>
    <row r="840" spans="1:13" ht="15">
      <c r="A840" s="46">
        <f>COUNTIFS(B$3:B$1130,B840)</f>
        <v>1</v>
      </c>
      <c r="B840" s="48" t="s">
        <v>248</v>
      </c>
      <c r="C840" s="47">
        <f>IF(ISNA(VLOOKUP(Журналисты!$B840,'10'!$B$2:$C$400,2,0))=TRUE,0,VLOOKUP(Журналисты!$B840,'10'!$B$2:$C$400,2,0))</f>
        <v>4000000</v>
      </c>
      <c r="D840" s="47">
        <f>IF(ISNA(VLOOKUP(Журналисты!$B840,'11'!$B$2:$C$400,2,0))=TRUE,0,VLOOKUP(Журналисты!$B840,'11'!$B$2:$C$400,2,0))</f>
        <v>4000000</v>
      </c>
      <c r="E840" s="47">
        <f>IF(ISNA(VLOOKUP(Журналисты!$B840,'12'!$B$2:$C$400,2,0))=TRUE,0,VLOOKUP(Журналисты!$B840,'12'!$B$2:$C$400,2,0))</f>
        <v>0</v>
      </c>
      <c r="F840" s="47">
        <f>IF(ISNA(VLOOKUP(Журналисты!$B840,'13'!$B$2:$C$400,2,0))=TRUE,0,VLOOKUP(Журналисты!$B840,'13'!$B$2:$C$400,2,0))</f>
        <v>0</v>
      </c>
      <c r="G840" s="47">
        <f>IF(ISNA(VLOOKUP(Журналисты!$B840,'14'!$B$2:$C$400,2,0))=TRUE,0,VLOOKUP(Журналисты!$B840,'14'!$B$2:$C$400,2,0))</f>
        <v>0</v>
      </c>
      <c r="H840" s="47">
        <f>IF(ISNA(VLOOKUP(Журналисты!$B840,'15'!$B$2:$C$400,2,0))=TRUE,0,VLOOKUP(Журналисты!$B840,'15'!$B$2:$C$400,2,0))</f>
        <v>0</v>
      </c>
      <c r="I840" s="37">
        <f t="shared" si="48"/>
        <v>8000000</v>
      </c>
      <c r="K840" s="39">
        <f t="shared" si="49"/>
        <v>2</v>
      </c>
      <c r="M840" s="38" t="str">
        <f t="shared" si="50"/>
        <v>Андрей1990</v>
      </c>
    </row>
    <row r="841" spans="1:13" ht="15">
      <c r="A841" s="46">
        <f>COUNTIFS(B$3:B$1130,B841)</f>
        <v>1</v>
      </c>
      <c r="B841" s="48" t="s">
        <v>249</v>
      </c>
      <c r="C841" s="47">
        <f>IF(ISNA(VLOOKUP(Журналисты!$B841,'10'!$B$2:$C$400,2,0))=TRUE,0,VLOOKUP(Журналисты!$B841,'10'!$B$2:$C$400,2,0))</f>
        <v>3900000</v>
      </c>
      <c r="D841" s="47">
        <f>IF(ISNA(VLOOKUP(Журналисты!$B841,'11'!$B$2:$C$400,2,0))=TRUE,0,VLOOKUP(Журналисты!$B841,'11'!$B$2:$C$400,2,0))</f>
        <v>3900000</v>
      </c>
      <c r="E841" s="47">
        <f>IF(ISNA(VLOOKUP(Журналисты!$B841,'12'!$B$2:$C$400,2,0))=TRUE,0,VLOOKUP(Журналисты!$B841,'12'!$B$2:$C$400,2,0))</f>
        <v>0</v>
      </c>
      <c r="F841" s="47">
        <f>IF(ISNA(VLOOKUP(Журналисты!$B841,'13'!$B$2:$C$400,2,0))=TRUE,0,VLOOKUP(Журналисты!$B841,'13'!$B$2:$C$400,2,0))</f>
        <v>0</v>
      </c>
      <c r="G841" s="47">
        <f>IF(ISNA(VLOOKUP(Журналисты!$B841,'14'!$B$2:$C$400,2,0))=TRUE,0,VLOOKUP(Журналисты!$B841,'14'!$B$2:$C$400,2,0))</f>
        <v>0</v>
      </c>
      <c r="H841" s="47">
        <f>IF(ISNA(VLOOKUP(Журналисты!$B841,'15'!$B$2:$C$400,2,0))=TRUE,0,VLOOKUP(Журналисты!$B841,'15'!$B$2:$C$400,2,0))</f>
        <v>0</v>
      </c>
      <c r="I841" s="37">
        <f t="shared" si="48"/>
        <v>7800000</v>
      </c>
      <c r="K841" s="39">
        <f t="shared" si="49"/>
        <v>2</v>
      </c>
      <c r="M841" s="38" t="str">
        <f t="shared" si="50"/>
        <v>Игорь Ник</v>
      </c>
    </row>
    <row r="842" spans="1:13" ht="15">
      <c r="A842" s="46">
        <f>COUNTIFS(B$3:B$1130,B842)</f>
        <v>1</v>
      </c>
      <c r="B842" s="48" t="s">
        <v>250</v>
      </c>
      <c r="C842" s="47">
        <f>IF(ISNA(VLOOKUP(Журналисты!$B842,'10'!$B$2:$C$400,2,0))=TRUE,0,VLOOKUP(Журналисты!$B842,'10'!$B$2:$C$400,2,0))</f>
        <v>3800000</v>
      </c>
      <c r="D842" s="47">
        <f>IF(ISNA(VLOOKUP(Журналисты!$B842,'11'!$B$2:$C$400,2,0))=TRUE,0,VLOOKUP(Журналисты!$B842,'11'!$B$2:$C$400,2,0))</f>
        <v>3800000</v>
      </c>
      <c r="E842" s="47">
        <f>IF(ISNA(VLOOKUP(Журналисты!$B842,'12'!$B$2:$C$400,2,0))=TRUE,0,VLOOKUP(Журналисты!$B842,'12'!$B$2:$C$400,2,0))</f>
        <v>0</v>
      </c>
      <c r="F842" s="47">
        <f>IF(ISNA(VLOOKUP(Журналисты!$B842,'13'!$B$2:$C$400,2,0))=TRUE,0,VLOOKUP(Журналисты!$B842,'13'!$B$2:$C$400,2,0))</f>
        <v>0</v>
      </c>
      <c r="G842" s="47">
        <f>IF(ISNA(VLOOKUP(Журналисты!$B842,'14'!$B$2:$C$400,2,0))=TRUE,0,VLOOKUP(Журналисты!$B842,'14'!$B$2:$C$400,2,0))</f>
        <v>0</v>
      </c>
      <c r="H842" s="47">
        <f>IF(ISNA(VLOOKUP(Журналисты!$B842,'15'!$B$2:$C$400,2,0))=TRUE,0,VLOOKUP(Журналисты!$B842,'15'!$B$2:$C$400,2,0))</f>
        <v>0</v>
      </c>
      <c r="I842" s="37">
        <f t="shared" si="48"/>
        <v>7600000</v>
      </c>
      <c r="K842" s="39">
        <f t="shared" si="49"/>
        <v>2</v>
      </c>
      <c r="M842" s="38" t="str">
        <f t="shared" si="50"/>
        <v>bolik</v>
      </c>
    </row>
    <row r="843" spans="1:13" ht="15">
      <c r="A843" s="46">
        <f>COUNTIFS(B$3:B$1130,B843)</f>
        <v>1</v>
      </c>
      <c r="B843" s="48" t="s">
        <v>252</v>
      </c>
      <c r="C843" s="47">
        <f>IF(ISNA(VLOOKUP(Журналисты!$B843,'10'!$B$2:$C$400,2,0))=TRUE,0,VLOOKUP(Журналисты!$B843,'10'!$B$2:$C$400,2,0))</f>
        <v>3600000</v>
      </c>
      <c r="D843" s="47">
        <f>IF(ISNA(VLOOKUP(Журналисты!$B843,'11'!$B$2:$C$400,2,0))=TRUE,0,VLOOKUP(Журналисты!$B843,'11'!$B$2:$C$400,2,0))</f>
        <v>3600000</v>
      </c>
      <c r="E843" s="47">
        <f>IF(ISNA(VLOOKUP(Журналисты!$B843,'12'!$B$2:$C$400,2,0))=TRUE,0,VLOOKUP(Журналисты!$B843,'12'!$B$2:$C$400,2,0))</f>
        <v>0</v>
      </c>
      <c r="F843" s="47">
        <f>IF(ISNA(VLOOKUP(Журналисты!$B843,'13'!$B$2:$C$400,2,0))=TRUE,0,VLOOKUP(Журналисты!$B843,'13'!$B$2:$C$400,2,0))</f>
        <v>0</v>
      </c>
      <c r="G843" s="47">
        <f>IF(ISNA(VLOOKUP(Журналисты!$B843,'14'!$B$2:$C$400,2,0))=TRUE,0,VLOOKUP(Журналисты!$B843,'14'!$B$2:$C$400,2,0))</f>
        <v>0</v>
      </c>
      <c r="H843" s="47">
        <f>IF(ISNA(VLOOKUP(Журналисты!$B843,'15'!$B$2:$C$400,2,0))=TRUE,0,VLOOKUP(Журналисты!$B843,'15'!$B$2:$C$400,2,0))</f>
        <v>0</v>
      </c>
      <c r="I843" s="37">
        <f t="shared" si="48"/>
        <v>7200000</v>
      </c>
      <c r="K843" s="39">
        <f t="shared" si="49"/>
        <v>2</v>
      </c>
      <c r="M843" s="38" t="str">
        <f t="shared" si="50"/>
        <v>масленок</v>
      </c>
    </row>
    <row r="844" spans="1:13" ht="15">
      <c r="A844" s="46">
        <f>COUNTIFS(B$3:B$1130,B844)</f>
        <v>1</v>
      </c>
      <c r="B844" s="48" t="s">
        <v>253</v>
      </c>
      <c r="C844" s="47">
        <f>IF(ISNA(VLOOKUP(Журналисты!$B844,'10'!$B$2:$C$400,2,0))=TRUE,0,VLOOKUP(Журналисты!$B844,'10'!$B$2:$C$400,2,0))</f>
        <v>3500000</v>
      </c>
      <c r="D844" s="47">
        <f>IF(ISNA(VLOOKUP(Журналисты!$B844,'11'!$B$2:$C$400,2,0))=TRUE,0,VLOOKUP(Журналисты!$B844,'11'!$B$2:$C$400,2,0))</f>
        <v>3500000</v>
      </c>
      <c r="E844" s="47">
        <f>IF(ISNA(VLOOKUP(Журналисты!$B844,'12'!$B$2:$C$400,2,0))=TRUE,0,VLOOKUP(Журналисты!$B844,'12'!$B$2:$C$400,2,0))</f>
        <v>0</v>
      </c>
      <c r="F844" s="47">
        <f>IF(ISNA(VLOOKUP(Журналисты!$B844,'13'!$B$2:$C$400,2,0))=TRUE,0,VLOOKUP(Журналисты!$B844,'13'!$B$2:$C$400,2,0))</f>
        <v>0</v>
      </c>
      <c r="G844" s="47">
        <f>IF(ISNA(VLOOKUP(Журналисты!$B844,'14'!$B$2:$C$400,2,0))=TRUE,0,VLOOKUP(Журналисты!$B844,'14'!$B$2:$C$400,2,0))</f>
        <v>0</v>
      </c>
      <c r="H844" s="47">
        <f>IF(ISNA(VLOOKUP(Журналисты!$B844,'15'!$B$2:$C$400,2,0))=TRUE,0,VLOOKUP(Журналисты!$B844,'15'!$B$2:$C$400,2,0))</f>
        <v>0</v>
      </c>
      <c r="I844" s="37">
        <f t="shared" si="48"/>
        <v>7000000</v>
      </c>
      <c r="K844" s="39">
        <f t="shared" si="49"/>
        <v>2</v>
      </c>
      <c r="M844" s="38" t="str">
        <f t="shared" si="50"/>
        <v>Wald</v>
      </c>
    </row>
    <row r="845" spans="1:13" ht="15">
      <c r="A845" s="46">
        <f>COUNTIFS(B$3:B$1130,B845)</f>
        <v>1</v>
      </c>
      <c r="B845" s="48" t="s">
        <v>282</v>
      </c>
      <c r="C845" s="47">
        <f>IF(ISNA(VLOOKUP(Журналисты!$B845,'10'!$B$2:$C$400,2,0))=TRUE,0,VLOOKUP(Журналисты!$B845,'10'!$B$2:$C$400,2,0))</f>
        <v>2700000</v>
      </c>
      <c r="D845" s="47">
        <f>IF(ISNA(VLOOKUP(Журналисты!$B845,'11'!$B$2:$C$400,2,0))=TRUE,0,VLOOKUP(Журналисты!$B845,'11'!$B$2:$C$400,2,0))</f>
        <v>3400000</v>
      </c>
      <c r="E845" s="47">
        <f>IF(ISNA(VLOOKUP(Журналисты!$B845,'12'!$B$2:$C$400,2,0))=TRUE,0,VLOOKUP(Журналисты!$B845,'12'!$B$2:$C$400,2,0))</f>
        <v>0</v>
      </c>
      <c r="F845" s="47">
        <f>IF(ISNA(VLOOKUP(Журналисты!$B845,'13'!$B$2:$C$400,2,0))=TRUE,0,VLOOKUP(Журналисты!$B845,'13'!$B$2:$C$400,2,0))</f>
        <v>0</v>
      </c>
      <c r="G845" s="47">
        <f>IF(ISNA(VLOOKUP(Журналисты!$B845,'14'!$B$2:$C$400,2,0))=TRUE,0,VLOOKUP(Журналисты!$B845,'14'!$B$2:$C$400,2,0))</f>
        <v>0</v>
      </c>
      <c r="H845" s="47">
        <f>IF(ISNA(VLOOKUP(Журналисты!$B845,'15'!$B$2:$C$400,2,0))=TRUE,0,VLOOKUP(Журналисты!$B845,'15'!$B$2:$C$400,2,0))</f>
        <v>0</v>
      </c>
      <c r="I845" s="37">
        <f t="shared" si="48"/>
        <v>6100000</v>
      </c>
      <c r="K845" s="39">
        <f t="shared" si="49"/>
        <v>2</v>
      </c>
      <c r="M845" s="38" t="str">
        <f t="shared" si="50"/>
        <v>Мэриэн</v>
      </c>
    </row>
    <row r="846" spans="1:13" ht="15">
      <c r="A846" s="46">
        <f>COUNTIFS(B$3:B$1130,B846)</f>
        <v>1</v>
      </c>
      <c r="B846" s="48" t="s">
        <v>279</v>
      </c>
      <c r="C846" s="47">
        <f>IF(ISNA(VLOOKUP(Журналисты!$B846,'10'!$B$2:$C$400,2,0))=TRUE,0,VLOOKUP(Журналисты!$B846,'10'!$B$2:$C$400,2,0))</f>
        <v>2700000</v>
      </c>
      <c r="D846" s="47">
        <f>IF(ISNA(VLOOKUP(Журналисты!$B846,'11'!$B$2:$C$400,2,0))=TRUE,0,VLOOKUP(Журналисты!$B846,'11'!$B$2:$C$400,2,0))</f>
        <v>3400000</v>
      </c>
      <c r="E846" s="47">
        <f>IF(ISNA(VLOOKUP(Журналисты!$B846,'12'!$B$2:$C$400,2,0))=TRUE,0,VLOOKUP(Журналисты!$B846,'12'!$B$2:$C$400,2,0))</f>
        <v>0</v>
      </c>
      <c r="F846" s="47">
        <f>IF(ISNA(VLOOKUP(Журналисты!$B846,'13'!$B$2:$C$400,2,0))=TRUE,0,VLOOKUP(Журналисты!$B846,'13'!$B$2:$C$400,2,0))</f>
        <v>0</v>
      </c>
      <c r="G846" s="47">
        <f>IF(ISNA(VLOOKUP(Журналисты!$B846,'14'!$B$2:$C$400,2,0))=TRUE,0,VLOOKUP(Журналисты!$B846,'14'!$B$2:$C$400,2,0))</f>
        <v>0</v>
      </c>
      <c r="H846" s="47">
        <f>IF(ISNA(VLOOKUP(Журналисты!$B846,'15'!$B$2:$C$400,2,0))=TRUE,0,VLOOKUP(Журналисты!$B846,'15'!$B$2:$C$400,2,0))</f>
        <v>0</v>
      </c>
      <c r="I846" s="37">
        <f t="shared" si="48"/>
        <v>6100000</v>
      </c>
      <c r="K846" s="39">
        <f t="shared" si="49"/>
        <v>2</v>
      </c>
      <c r="M846" s="38" t="str">
        <f t="shared" si="50"/>
        <v>Янг</v>
      </c>
    </row>
    <row r="847" spans="1:13" ht="15">
      <c r="A847" s="46">
        <f>COUNTIFS(B$3:B$1130,B847)</f>
        <v>1</v>
      </c>
      <c r="B847" s="48" t="s">
        <v>256</v>
      </c>
      <c r="C847" s="47">
        <f>IF(ISNA(VLOOKUP(Журналисты!$B847,'10'!$B$2:$C$400,2,0))=TRUE,0,VLOOKUP(Журналисты!$B847,'10'!$B$2:$C$400,2,0))</f>
        <v>3400000</v>
      </c>
      <c r="D847" s="47">
        <f>IF(ISNA(VLOOKUP(Журналисты!$B847,'11'!$B$2:$C$400,2,0))=TRUE,0,VLOOKUP(Журналисты!$B847,'11'!$B$2:$C$400,2,0))</f>
        <v>3400000</v>
      </c>
      <c r="E847" s="47">
        <f>IF(ISNA(VLOOKUP(Журналисты!$B847,'12'!$B$2:$C$400,2,0))=TRUE,0,VLOOKUP(Журналисты!$B847,'12'!$B$2:$C$400,2,0))</f>
        <v>0</v>
      </c>
      <c r="F847" s="47">
        <f>IF(ISNA(VLOOKUP(Журналисты!$B847,'13'!$B$2:$C$400,2,0))=TRUE,0,VLOOKUP(Журналисты!$B847,'13'!$B$2:$C$400,2,0))</f>
        <v>0</v>
      </c>
      <c r="G847" s="47">
        <f>IF(ISNA(VLOOKUP(Журналисты!$B847,'14'!$B$2:$C$400,2,0))=TRUE,0,VLOOKUP(Журналисты!$B847,'14'!$B$2:$C$400,2,0))</f>
        <v>0</v>
      </c>
      <c r="H847" s="47">
        <f>IF(ISNA(VLOOKUP(Журналисты!$B847,'15'!$B$2:$C$400,2,0))=TRUE,0,VLOOKUP(Журналисты!$B847,'15'!$B$2:$C$400,2,0))</f>
        <v>0</v>
      </c>
      <c r="I847" s="37">
        <f t="shared" si="48"/>
        <v>6800000</v>
      </c>
      <c r="K847" s="39">
        <f t="shared" si="49"/>
        <v>2</v>
      </c>
      <c r="M847" s="38" t="str">
        <f t="shared" si="50"/>
        <v>Shes110</v>
      </c>
    </row>
    <row r="848" spans="1:13" ht="15">
      <c r="A848" s="46">
        <f>COUNTIFS(B$3:B$1130,B848)</f>
        <v>1</v>
      </c>
      <c r="B848" s="48" t="s">
        <v>257</v>
      </c>
      <c r="C848" s="47">
        <f>IF(ISNA(VLOOKUP(Журналисты!$B848,'10'!$B$2:$C$400,2,0))=TRUE,0,VLOOKUP(Журналисты!$B848,'10'!$B$2:$C$400,2,0))</f>
        <v>3300000</v>
      </c>
      <c r="D848" s="47">
        <f>IF(ISNA(VLOOKUP(Журналисты!$B848,'11'!$B$2:$C$400,2,0))=TRUE,0,VLOOKUP(Журналисты!$B848,'11'!$B$2:$C$400,2,0))</f>
        <v>3300000</v>
      </c>
      <c r="E848" s="47">
        <f>IF(ISNA(VLOOKUP(Журналисты!$B848,'12'!$B$2:$C$400,2,0))=TRUE,0,VLOOKUP(Журналисты!$B848,'12'!$B$2:$C$400,2,0))</f>
        <v>0</v>
      </c>
      <c r="F848" s="47">
        <f>IF(ISNA(VLOOKUP(Журналисты!$B848,'13'!$B$2:$C$400,2,0))=TRUE,0,VLOOKUP(Журналисты!$B848,'13'!$B$2:$C$400,2,0))</f>
        <v>0</v>
      </c>
      <c r="G848" s="47">
        <f>IF(ISNA(VLOOKUP(Журналисты!$B848,'14'!$B$2:$C$400,2,0))=TRUE,0,VLOOKUP(Журналисты!$B848,'14'!$B$2:$C$400,2,0))</f>
        <v>0</v>
      </c>
      <c r="H848" s="47">
        <f>IF(ISNA(VLOOKUP(Журналисты!$B848,'15'!$B$2:$C$400,2,0))=TRUE,0,VLOOKUP(Журналисты!$B848,'15'!$B$2:$C$400,2,0))</f>
        <v>0</v>
      </c>
      <c r="I848" s="37">
        <f t="shared" si="48"/>
        <v>6600000</v>
      </c>
      <c r="K848" s="39">
        <f t="shared" si="49"/>
        <v>2</v>
      </c>
      <c r="M848" s="38" t="str">
        <f t="shared" si="50"/>
        <v>Virtuoz</v>
      </c>
    </row>
    <row r="849" spans="1:13" ht="15">
      <c r="A849" s="46">
        <f>COUNTIFS(B$3:B$1130,B849)</f>
        <v>1</v>
      </c>
      <c r="B849" s="48" t="s">
        <v>261</v>
      </c>
      <c r="C849" s="47">
        <f>IF(ISNA(VLOOKUP(Журналисты!$B849,'10'!$B$2:$C$400,2,0))=TRUE,0,VLOOKUP(Журналисты!$B849,'10'!$B$2:$C$400,2,0))</f>
        <v>3300000</v>
      </c>
      <c r="D849" s="47">
        <f>IF(ISNA(VLOOKUP(Журналисты!$B849,'11'!$B$2:$C$400,2,0))=TRUE,0,VLOOKUP(Журналисты!$B849,'11'!$B$2:$C$400,2,0))</f>
        <v>3300000</v>
      </c>
      <c r="E849" s="47">
        <f>IF(ISNA(VLOOKUP(Журналисты!$B849,'12'!$B$2:$C$400,2,0))=TRUE,0,VLOOKUP(Журналисты!$B849,'12'!$B$2:$C$400,2,0))</f>
        <v>0</v>
      </c>
      <c r="F849" s="47">
        <f>IF(ISNA(VLOOKUP(Журналисты!$B849,'13'!$B$2:$C$400,2,0))=TRUE,0,VLOOKUP(Журналисты!$B849,'13'!$B$2:$C$400,2,0))</f>
        <v>0</v>
      </c>
      <c r="G849" s="47">
        <f>IF(ISNA(VLOOKUP(Журналисты!$B849,'14'!$B$2:$C$400,2,0))=TRUE,0,VLOOKUP(Журналисты!$B849,'14'!$B$2:$C$400,2,0))</f>
        <v>0</v>
      </c>
      <c r="H849" s="47">
        <f>IF(ISNA(VLOOKUP(Журналисты!$B849,'15'!$B$2:$C$400,2,0))=TRUE,0,VLOOKUP(Журналисты!$B849,'15'!$B$2:$C$400,2,0))</f>
        <v>0</v>
      </c>
      <c r="I849" s="37">
        <f t="shared" si="48"/>
        <v>6600000</v>
      </c>
      <c r="K849" s="39">
        <f t="shared" si="49"/>
        <v>2</v>
      </c>
      <c r="M849" s="38" t="str">
        <f t="shared" si="50"/>
        <v>Liodianyq</v>
      </c>
    </row>
    <row r="850" spans="1:13" ht="15">
      <c r="A850" s="46">
        <f>COUNTIFS(B$3:B$1130,B850)</f>
        <v>1</v>
      </c>
      <c r="B850" s="48" t="s">
        <v>259</v>
      </c>
      <c r="C850" s="47">
        <f>IF(ISNA(VLOOKUP(Журналисты!$B850,'10'!$B$2:$C$400,2,0))=TRUE,0,VLOOKUP(Журналисты!$B850,'10'!$B$2:$C$400,2,0))</f>
        <v>3300000</v>
      </c>
      <c r="D850" s="47">
        <f>IF(ISNA(VLOOKUP(Журналисты!$B850,'11'!$B$2:$C$400,2,0))=TRUE,0,VLOOKUP(Журналисты!$B850,'11'!$B$2:$C$400,2,0))</f>
        <v>3300000</v>
      </c>
      <c r="E850" s="47">
        <f>IF(ISNA(VLOOKUP(Журналисты!$B850,'12'!$B$2:$C$400,2,0))=TRUE,0,VLOOKUP(Журналисты!$B850,'12'!$B$2:$C$400,2,0))</f>
        <v>0</v>
      </c>
      <c r="F850" s="47">
        <f>IF(ISNA(VLOOKUP(Журналисты!$B850,'13'!$B$2:$C$400,2,0))=TRUE,0,VLOOKUP(Журналисты!$B850,'13'!$B$2:$C$400,2,0))</f>
        <v>0</v>
      </c>
      <c r="G850" s="47">
        <f>IF(ISNA(VLOOKUP(Журналисты!$B850,'14'!$B$2:$C$400,2,0))=TRUE,0,VLOOKUP(Журналисты!$B850,'14'!$B$2:$C$400,2,0))</f>
        <v>0</v>
      </c>
      <c r="H850" s="47">
        <f>IF(ISNA(VLOOKUP(Журналисты!$B850,'15'!$B$2:$C$400,2,0))=TRUE,0,VLOOKUP(Журналисты!$B850,'15'!$B$2:$C$400,2,0))</f>
        <v>0</v>
      </c>
      <c r="I850" s="37">
        <f t="shared" si="48"/>
        <v>6600000</v>
      </c>
      <c r="K850" s="39">
        <f t="shared" si="49"/>
        <v>2</v>
      </c>
      <c r="M850" s="38" t="str">
        <f t="shared" si="50"/>
        <v>Чингызхан</v>
      </c>
    </row>
    <row r="851" spans="1:13" ht="15">
      <c r="A851" s="46">
        <f>COUNTIFS(B$3:B$1130,B851)</f>
        <v>1</v>
      </c>
      <c r="B851" s="48" t="s">
        <v>260</v>
      </c>
      <c r="C851" s="47">
        <f>IF(ISNA(VLOOKUP(Журналисты!$B851,'10'!$B$2:$C$400,2,0))=TRUE,0,VLOOKUP(Журналисты!$B851,'10'!$B$2:$C$400,2,0))</f>
        <v>3300000</v>
      </c>
      <c r="D851" s="47">
        <f>IF(ISNA(VLOOKUP(Журналисты!$B851,'11'!$B$2:$C$400,2,0))=TRUE,0,VLOOKUP(Журналисты!$B851,'11'!$B$2:$C$400,2,0))</f>
        <v>3300000</v>
      </c>
      <c r="E851" s="47">
        <f>IF(ISNA(VLOOKUP(Журналисты!$B851,'12'!$B$2:$C$400,2,0))=TRUE,0,VLOOKUP(Журналисты!$B851,'12'!$B$2:$C$400,2,0))</f>
        <v>0</v>
      </c>
      <c r="F851" s="47">
        <f>IF(ISNA(VLOOKUP(Журналисты!$B851,'13'!$B$2:$C$400,2,0))=TRUE,0,VLOOKUP(Журналисты!$B851,'13'!$B$2:$C$400,2,0))</f>
        <v>0</v>
      </c>
      <c r="G851" s="47">
        <f>IF(ISNA(VLOOKUP(Журналисты!$B851,'14'!$B$2:$C$400,2,0))=TRUE,0,VLOOKUP(Журналисты!$B851,'14'!$B$2:$C$400,2,0))</f>
        <v>0</v>
      </c>
      <c r="H851" s="47">
        <f>IF(ISNA(VLOOKUP(Журналисты!$B851,'15'!$B$2:$C$400,2,0))=TRUE,0,VLOOKUP(Журналисты!$B851,'15'!$B$2:$C$400,2,0))</f>
        <v>0</v>
      </c>
      <c r="I851" s="37">
        <f t="shared" si="48"/>
        <v>6600000</v>
      </c>
      <c r="K851" s="39">
        <f t="shared" si="49"/>
        <v>2</v>
      </c>
      <c r="M851" s="38" t="str">
        <f t="shared" si="50"/>
        <v>Антариус</v>
      </c>
    </row>
    <row r="852" spans="1:13" ht="15">
      <c r="A852" s="46">
        <f>COUNTIFS(B$3:B$1130,B852)</f>
        <v>1</v>
      </c>
      <c r="B852" s="48" t="s">
        <v>258</v>
      </c>
      <c r="C852" s="47">
        <f>IF(ISNA(VLOOKUP(Журналисты!$B852,'10'!$B$2:$C$400,2,0))=TRUE,0,VLOOKUP(Журналисты!$B852,'10'!$B$2:$C$400,2,0))</f>
        <v>3300000</v>
      </c>
      <c r="D852" s="47">
        <f>IF(ISNA(VLOOKUP(Журналисты!$B852,'11'!$B$2:$C$400,2,0))=TRUE,0,VLOOKUP(Журналисты!$B852,'11'!$B$2:$C$400,2,0))</f>
        <v>3300000</v>
      </c>
      <c r="E852" s="47">
        <f>IF(ISNA(VLOOKUP(Журналисты!$B852,'12'!$B$2:$C$400,2,0))=TRUE,0,VLOOKUP(Журналисты!$B852,'12'!$B$2:$C$400,2,0))</f>
        <v>0</v>
      </c>
      <c r="F852" s="47">
        <f>IF(ISNA(VLOOKUP(Журналисты!$B852,'13'!$B$2:$C$400,2,0))=TRUE,0,VLOOKUP(Журналисты!$B852,'13'!$B$2:$C$400,2,0))</f>
        <v>0</v>
      </c>
      <c r="G852" s="47">
        <f>IF(ISNA(VLOOKUP(Журналисты!$B852,'14'!$B$2:$C$400,2,0))=TRUE,0,VLOOKUP(Журналисты!$B852,'14'!$B$2:$C$400,2,0))</f>
        <v>0</v>
      </c>
      <c r="H852" s="47">
        <f>IF(ISNA(VLOOKUP(Журналисты!$B852,'15'!$B$2:$C$400,2,0))=TRUE,0,VLOOKUP(Журналисты!$B852,'15'!$B$2:$C$400,2,0))</f>
        <v>0</v>
      </c>
      <c r="I852" s="37">
        <f t="shared" si="48"/>
        <v>6600000</v>
      </c>
      <c r="K852" s="39">
        <f t="shared" si="49"/>
        <v>2</v>
      </c>
      <c r="M852" s="38" t="str">
        <f t="shared" si="50"/>
        <v>bakon</v>
      </c>
    </row>
    <row r="853" spans="1:13" ht="15">
      <c r="A853" s="46">
        <f>COUNTIFS(B$3:B$1130,B853)</f>
        <v>1</v>
      </c>
      <c r="B853" s="48" t="s">
        <v>263</v>
      </c>
      <c r="C853" s="47">
        <f>IF(ISNA(VLOOKUP(Журналисты!$B853,'10'!$B$2:$C$400,2,0))=TRUE,0,VLOOKUP(Журналисты!$B853,'10'!$B$2:$C$400,2,0))</f>
        <v>3200000</v>
      </c>
      <c r="D853" s="47">
        <f>IF(ISNA(VLOOKUP(Журналисты!$B853,'11'!$B$2:$C$400,2,0))=TRUE,0,VLOOKUP(Журналисты!$B853,'11'!$B$2:$C$400,2,0))</f>
        <v>3200000</v>
      </c>
      <c r="E853" s="47">
        <f>IF(ISNA(VLOOKUP(Журналисты!$B853,'12'!$B$2:$C$400,2,0))=TRUE,0,VLOOKUP(Журналисты!$B853,'12'!$B$2:$C$400,2,0))</f>
        <v>0</v>
      </c>
      <c r="F853" s="47">
        <f>IF(ISNA(VLOOKUP(Журналисты!$B853,'13'!$B$2:$C$400,2,0))=TRUE,0,VLOOKUP(Журналисты!$B853,'13'!$B$2:$C$400,2,0))</f>
        <v>0</v>
      </c>
      <c r="G853" s="47">
        <f>IF(ISNA(VLOOKUP(Журналисты!$B853,'14'!$B$2:$C$400,2,0))=TRUE,0,VLOOKUP(Журналисты!$B853,'14'!$B$2:$C$400,2,0))</f>
        <v>0</v>
      </c>
      <c r="H853" s="47">
        <f>IF(ISNA(VLOOKUP(Журналисты!$B853,'15'!$B$2:$C$400,2,0))=TRUE,0,VLOOKUP(Журналисты!$B853,'15'!$B$2:$C$400,2,0))</f>
        <v>0</v>
      </c>
      <c r="I853" s="37">
        <f t="shared" si="48"/>
        <v>6400000</v>
      </c>
      <c r="K853" s="39">
        <f t="shared" si="49"/>
        <v>2</v>
      </c>
      <c r="M853" s="38" t="str">
        <f t="shared" si="50"/>
        <v>-Чип-</v>
      </c>
    </row>
    <row r="854" spans="1:13" ht="15">
      <c r="A854" s="46">
        <f>COUNTIFS(B$3:B$1130,B854)</f>
        <v>1</v>
      </c>
      <c r="B854" s="48" t="s">
        <v>264</v>
      </c>
      <c r="C854" s="47">
        <f>IF(ISNA(VLOOKUP(Журналисты!$B854,'10'!$B$2:$C$400,2,0))=TRUE,0,VLOOKUP(Журналисты!$B854,'10'!$B$2:$C$400,2,0))</f>
        <v>3200000</v>
      </c>
      <c r="D854" s="47">
        <f>IF(ISNA(VLOOKUP(Журналисты!$B854,'11'!$B$2:$C$400,2,0))=TRUE,0,VLOOKUP(Журналисты!$B854,'11'!$B$2:$C$400,2,0))</f>
        <v>3200000</v>
      </c>
      <c r="E854" s="47">
        <f>IF(ISNA(VLOOKUP(Журналисты!$B854,'12'!$B$2:$C$400,2,0))=TRUE,0,VLOOKUP(Журналисты!$B854,'12'!$B$2:$C$400,2,0))</f>
        <v>0</v>
      </c>
      <c r="F854" s="47">
        <f>IF(ISNA(VLOOKUP(Журналисты!$B854,'13'!$B$2:$C$400,2,0))=TRUE,0,VLOOKUP(Журналисты!$B854,'13'!$B$2:$C$400,2,0))</f>
        <v>0</v>
      </c>
      <c r="G854" s="47">
        <f>IF(ISNA(VLOOKUP(Журналисты!$B854,'14'!$B$2:$C$400,2,0))=TRUE,0,VLOOKUP(Журналисты!$B854,'14'!$B$2:$C$400,2,0))</f>
        <v>0</v>
      </c>
      <c r="H854" s="47">
        <f>IF(ISNA(VLOOKUP(Журналисты!$B854,'15'!$B$2:$C$400,2,0))=TRUE,0,VLOOKUP(Журналисты!$B854,'15'!$B$2:$C$400,2,0))</f>
        <v>0</v>
      </c>
      <c r="I854" s="37">
        <f t="shared" si="48"/>
        <v>6400000</v>
      </c>
      <c r="K854" s="39">
        <f t="shared" si="49"/>
        <v>2</v>
      </c>
      <c r="M854" s="38" t="str">
        <f t="shared" si="50"/>
        <v>Wasserfall</v>
      </c>
    </row>
    <row r="855" spans="1:13" ht="15">
      <c r="A855" s="46">
        <f>COUNTIFS(B$3:B$1130,B855)</f>
        <v>1</v>
      </c>
      <c r="B855" s="48" t="s">
        <v>262</v>
      </c>
      <c r="C855" s="47">
        <f>IF(ISNA(VLOOKUP(Журналисты!$B855,'10'!$B$2:$C$400,2,0))=TRUE,0,VLOOKUP(Журналисты!$B855,'10'!$B$2:$C$400,2,0))</f>
        <v>3200000</v>
      </c>
      <c r="D855" s="47">
        <f>IF(ISNA(VLOOKUP(Журналисты!$B855,'11'!$B$2:$C$400,2,0))=TRUE,0,VLOOKUP(Журналисты!$B855,'11'!$B$2:$C$400,2,0))</f>
        <v>3200000</v>
      </c>
      <c r="E855" s="47">
        <f>IF(ISNA(VLOOKUP(Журналисты!$B855,'12'!$B$2:$C$400,2,0))=TRUE,0,VLOOKUP(Журналисты!$B855,'12'!$B$2:$C$400,2,0))</f>
        <v>0</v>
      </c>
      <c r="F855" s="47">
        <f>IF(ISNA(VLOOKUP(Журналисты!$B855,'13'!$B$2:$C$400,2,0))=TRUE,0,VLOOKUP(Журналисты!$B855,'13'!$B$2:$C$400,2,0))</f>
        <v>0</v>
      </c>
      <c r="G855" s="47">
        <f>IF(ISNA(VLOOKUP(Журналисты!$B855,'14'!$B$2:$C$400,2,0))=TRUE,0,VLOOKUP(Журналисты!$B855,'14'!$B$2:$C$400,2,0))</f>
        <v>0</v>
      </c>
      <c r="H855" s="47">
        <f>IF(ISNA(VLOOKUP(Журналисты!$B855,'15'!$B$2:$C$400,2,0))=TRUE,0,VLOOKUP(Журналисты!$B855,'15'!$B$2:$C$400,2,0))</f>
        <v>0</v>
      </c>
      <c r="I855" s="37">
        <f t="shared" si="48"/>
        <v>6400000</v>
      </c>
      <c r="K855" s="39">
        <f t="shared" si="49"/>
        <v>2</v>
      </c>
      <c r="M855" s="38" t="str">
        <f t="shared" si="50"/>
        <v>raputia</v>
      </c>
    </row>
    <row r="856" spans="1:13" ht="15">
      <c r="A856" s="46">
        <f>COUNTIFS(B$3:B$1130,B856)</f>
        <v>1</v>
      </c>
      <c r="B856" s="48" t="s">
        <v>265</v>
      </c>
      <c r="C856" s="47">
        <f>IF(ISNA(VLOOKUP(Журналисты!$B856,'10'!$B$2:$C$400,2,0))=TRUE,0,VLOOKUP(Журналисты!$B856,'10'!$B$2:$C$400,2,0))</f>
        <v>3200000</v>
      </c>
      <c r="D856" s="47">
        <f>IF(ISNA(VLOOKUP(Журналисты!$B856,'11'!$B$2:$C$400,2,0))=TRUE,0,VLOOKUP(Журналисты!$B856,'11'!$B$2:$C$400,2,0))</f>
        <v>3200000</v>
      </c>
      <c r="E856" s="47">
        <f>IF(ISNA(VLOOKUP(Журналисты!$B856,'12'!$B$2:$C$400,2,0))=TRUE,0,VLOOKUP(Журналисты!$B856,'12'!$B$2:$C$400,2,0))</f>
        <v>0</v>
      </c>
      <c r="F856" s="47">
        <f>IF(ISNA(VLOOKUP(Журналисты!$B856,'13'!$B$2:$C$400,2,0))=TRUE,0,VLOOKUP(Журналисты!$B856,'13'!$B$2:$C$400,2,0))</f>
        <v>0</v>
      </c>
      <c r="G856" s="47">
        <f>IF(ISNA(VLOOKUP(Журналисты!$B856,'14'!$B$2:$C$400,2,0))=TRUE,0,VLOOKUP(Журналисты!$B856,'14'!$B$2:$C$400,2,0))</f>
        <v>0</v>
      </c>
      <c r="H856" s="47">
        <f>IF(ISNA(VLOOKUP(Журналисты!$B856,'15'!$B$2:$C$400,2,0))=TRUE,0,VLOOKUP(Журналисты!$B856,'15'!$B$2:$C$400,2,0))</f>
        <v>0</v>
      </c>
      <c r="I856" s="37">
        <f t="shared" si="48"/>
        <v>6400000</v>
      </c>
      <c r="K856" s="39">
        <f t="shared" si="49"/>
        <v>2</v>
      </c>
      <c r="M856" s="38" t="str">
        <f t="shared" si="50"/>
        <v>asmen</v>
      </c>
    </row>
    <row r="857" spans="1:13" ht="15">
      <c r="A857" s="46">
        <f>COUNTIFS(B$3:B$1130,B857)</f>
        <v>1</v>
      </c>
      <c r="B857" s="48" t="s">
        <v>266</v>
      </c>
      <c r="C857" s="47">
        <f>IF(ISNA(VLOOKUP(Журналисты!$B857,'10'!$B$2:$C$400,2,0))=TRUE,0,VLOOKUP(Журналисты!$B857,'10'!$B$2:$C$400,2,0))</f>
        <v>3200000</v>
      </c>
      <c r="D857" s="47">
        <f>IF(ISNA(VLOOKUP(Журналисты!$B857,'11'!$B$2:$C$400,2,0))=TRUE,0,VLOOKUP(Журналисты!$B857,'11'!$B$2:$C$400,2,0))</f>
        <v>3200000</v>
      </c>
      <c r="E857" s="47">
        <f>IF(ISNA(VLOOKUP(Журналисты!$B857,'12'!$B$2:$C$400,2,0))=TRUE,0,VLOOKUP(Журналисты!$B857,'12'!$B$2:$C$400,2,0))</f>
        <v>0</v>
      </c>
      <c r="F857" s="47">
        <f>IF(ISNA(VLOOKUP(Журналисты!$B857,'13'!$B$2:$C$400,2,0))=TRUE,0,VLOOKUP(Журналисты!$B857,'13'!$B$2:$C$400,2,0))</f>
        <v>0</v>
      </c>
      <c r="G857" s="47">
        <f>IF(ISNA(VLOOKUP(Журналисты!$B857,'14'!$B$2:$C$400,2,0))=TRUE,0,VLOOKUP(Журналисты!$B857,'14'!$B$2:$C$400,2,0))</f>
        <v>0</v>
      </c>
      <c r="H857" s="47">
        <f>IF(ISNA(VLOOKUP(Журналисты!$B857,'15'!$B$2:$C$400,2,0))=TRUE,0,VLOOKUP(Журналисты!$B857,'15'!$B$2:$C$400,2,0))</f>
        <v>0</v>
      </c>
      <c r="I857" s="37">
        <f t="shared" si="48"/>
        <v>6400000</v>
      </c>
      <c r="K857" s="39">
        <f t="shared" si="49"/>
        <v>2</v>
      </c>
      <c r="M857" s="38" t="str">
        <f t="shared" si="50"/>
        <v>bla</v>
      </c>
    </row>
    <row r="858" spans="1:13" ht="15">
      <c r="A858" s="46">
        <f>COUNTIFS(B$3:B$1130,B858)</f>
        <v>1</v>
      </c>
      <c r="B858" s="48" t="s">
        <v>278</v>
      </c>
      <c r="C858" s="47">
        <f>IF(ISNA(VLOOKUP(Журналисты!$B858,'10'!$B$2:$C$400,2,0))=TRUE,0,VLOOKUP(Журналисты!$B858,'10'!$B$2:$C$400,2,0))</f>
        <v>2800000</v>
      </c>
      <c r="D858" s="47">
        <f>IF(ISNA(VLOOKUP(Журналисты!$B858,'11'!$B$2:$C$400,2,0))=TRUE,0,VLOOKUP(Журналисты!$B858,'11'!$B$2:$C$400,2,0))</f>
        <v>3000000</v>
      </c>
      <c r="E858" s="47">
        <f>IF(ISNA(VLOOKUP(Журналисты!$B858,'12'!$B$2:$C$400,2,0))=TRUE,0,VLOOKUP(Журналисты!$B858,'12'!$B$2:$C$400,2,0))</f>
        <v>0</v>
      </c>
      <c r="F858" s="47">
        <f>IF(ISNA(VLOOKUP(Журналисты!$B858,'13'!$B$2:$C$400,2,0))=TRUE,0,VLOOKUP(Журналисты!$B858,'13'!$B$2:$C$400,2,0))</f>
        <v>0</v>
      </c>
      <c r="G858" s="47">
        <f>IF(ISNA(VLOOKUP(Журналисты!$B858,'14'!$B$2:$C$400,2,0))=TRUE,0,VLOOKUP(Журналисты!$B858,'14'!$B$2:$C$400,2,0))</f>
        <v>0</v>
      </c>
      <c r="H858" s="47">
        <f>IF(ISNA(VLOOKUP(Журналисты!$B858,'15'!$B$2:$C$400,2,0))=TRUE,0,VLOOKUP(Журналисты!$B858,'15'!$B$2:$C$400,2,0))</f>
        <v>0</v>
      </c>
      <c r="I858" s="37">
        <f t="shared" si="48"/>
        <v>5800000</v>
      </c>
      <c r="K858" s="39">
        <f t="shared" si="49"/>
        <v>2</v>
      </c>
      <c r="M858" s="38" t="str">
        <f t="shared" si="50"/>
        <v>Попутчик-Денис</v>
      </c>
    </row>
    <row r="859" spans="1:13" ht="15">
      <c r="A859" s="46">
        <f>COUNTIFS(B$3:B$1130,B859)</f>
        <v>1</v>
      </c>
      <c r="B859" s="48" t="s">
        <v>271</v>
      </c>
      <c r="C859" s="47">
        <f>IF(ISNA(VLOOKUP(Журналисты!$B859,'10'!$B$2:$C$400,2,0))=TRUE,0,VLOOKUP(Журналисты!$B859,'10'!$B$2:$C$400,2,0))</f>
        <v>3000000</v>
      </c>
      <c r="D859" s="47">
        <f>IF(ISNA(VLOOKUP(Журналисты!$B859,'11'!$B$2:$C$400,2,0))=TRUE,0,VLOOKUP(Журналисты!$B859,'11'!$B$2:$C$400,2,0))</f>
        <v>3000000</v>
      </c>
      <c r="E859" s="47">
        <f>IF(ISNA(VLOOKUP(Журналисты!$B859,'12'!$B$2:$C$400,2,0))=TRUE,0,VLOOKUP(Журналисты!$B859,'12'!$B$2:$C$400,2,0))</f>
        <v>0</v>
      </c>
      <c r="F859" s="47">
        <f>IF(ISNA(VLOOKUP(Журналисты!$B859,'13'!$B$2:$C$400,2,0))=TRUE,0,VLOOKUP(Журналисты!$B859,'13'!$B$2:$C$400,2,0))</f>
        <v>0</v>
      </c>
      <c r="G859" s="47">
        <f>IF(ISNA(VLOOKUP(Журналисты!$B859,'14'!$B$2:$C$400,2,0))=TRUE,0,VLOOKUP(Журналисты!$B859,'14'!$B$2:$C$400,2,0))</f>
        <v>0</v>
      </c>
      <c r="H859" s="47">
        <f>IF(ISNA(VLOOKUP(Журналисты!$B859,'15'!$B$2:$C$400,2,0))=TRUE,0,VLOOKUP(Журналисты!$B859,'15'!$B$2:$C$400,2,0))</f>
        <v>0</v>
      </c>
      <c r="I859" s="37">
        <f t="shared" si="48"/>
        <v>6000000</v>
      </c>
      <c r="K859" s="39">
        <f t="shared" si="49"/>
        <v>2</v>
      </c>
      <c r="M859" s="38" t="str">
        <f t="shared" si="50"/>
        <v>ARST</v>
      </c>
    </row>
    <row r="860" spans="1:13" ht="15">
      <c r="A860" s="46">
        <f>COUNTIFS(B$3:B$1130,B860)</f>
        <v>1</v>
      </c>
      <c r="B860" s="48" t="s">
        <v>274</v>
      </c>
      <c r="C860" s="47">
        <f>IF(ISNA(VLOOKUP(Журналисты!$B860,'10'!$B$2:$C$400,2,0))=TRUE,0,VLOOKUP(Журналисты!$B860,'10'!$B$2:$C$400,2,0))</f>
        <v>3000000</v>
      </c>
      <c r="D860" s="47">
        <f>IF(ISNA(VLOOKUP(Журналисты!$B860,'11'!$B$2:$C$400,2,0))=TRUE,0,VLOOKUP(Журналисты!$B860,'11'!$B$2:$C$400,2,0))</f>
        <v>3000000</v>
      </c>
      <c r="E860" s="47">
        <f>IF(ISNA(VLOOKUP(Журналисты!$B860,'12'!$B$2:$C$400,2,0))=TRUE,0,VLOOKUP(Журналисты!$B860,'12'!$B$2:$C$400,2,0))</f>
        <v>0</v>
      </c>
      <c r="F860" s="47">
        <f>IF(ISNA(VLOOKUP(Журналисты!$B860,'13'!$B$2:$C$400,2,0))=TRUE,0,VLOOKUP(Журналисты!$B860,'13'!$B$2:$C$400,2,0))</f>
        <v>0</v>
      </c>
      <c r="G860" s="47">
        <f>IF(ISNA(VLOOKUP(Журналисты!$B860,'14'!$B$2:$C$400,2,0))=TRUE,0,VLOOKUP(Журналисты!$B860,'14'!$B$2:$C$400,2,0))</f>
        <v>0</v>
      </c>
      <c r="H860" s="47">
        <f>IF(ISNA(VLOOKUP(Журналисты!$B860,'15'!$B$2:$C$400,2,0))=TRUE,0,VLOOKUP(Журналисты!$B860,'15'!$B$2:$C$400,2,0))</f>
        <v>0</v>
      </c>
      <c r="I860" s="37">
        <f t="shared" si="48"/>
        <v>6000000</v>
      </c>
      <c r="K860" s="39">
        <f t="shared" si="49"/>
        <v>2</v>
      </c>
      <c r="M860" s="38" t="str">
        <f t="shared" si="50"/>
        <v>Funlex</v>
      </c>
    </row>
    <row r="861" spans="1:13" ht="15">
      <c r="A861" s="46">
        <f>COUNTIFS(B$3:B$1130,B861)</f>
        <v>1</v>
      </c>
      <c r="B861" s="48" t="s">
        <v>275</v>
      </c>
      <c r="C861" s="47">
        <f>IF(ISNA(VLOOKUP(Журналисты!$B861,'10'!$B$2:$C$400,2,0))=TRUE,0,VLOOKUP(Журналисты!$B861,'10'!$B$2:$C$400,2,0))</f>
        <v>3000000</v>
      </c>
      <c r="D861" s="47">
        <f>IF(ISNA(VLOOKUP(Журналисты!$B861,'11'!$B$2:$C$400,2,0))=TRUE,0,VLOOKUP(Журналисты!$B861,'11'!$B$2:$C$400,2,0))</f>
        <v>3000000</v>
      </c>
      <c r="E861" s="47">
        <f>IF(ISNA(VLOOKUP(Журналисты!$B861,'12'!$B$2:$C$400,2,0))=TRUE,0,VLOOKUP(Журналисты!$B861,'12'!$B$2:$C$400,2,0))</f>
        <v>0</v>
      </c>
      <c r="F861" s="47">
        <f>IF(ISNA(VLOOKUP(Журналисты!$B861,'13'!$B$2:$C$400,2,0))=TRUE,0,VLOOKUP(Журналисты!$B861,'13'!$B$2:$C$400,2,0))</f>
        <v>0</v>
      </c>
      <c r="G861" s="47">
        <f>IF(ISNA(VLOOKUP(Журналисты!$B861,'14'!$B$2:$C$400,2,0))=TRUE,0,VLOOKUP(Журналисты!$B861,'14'!$B$2:$C$400,2,0))</f>
        <v>0</v>
      </c>
      <c r="H861" s="47">
        <f>IF(ISNA(VLOOKUP(Журналисты!$B861,'15'!$B$2:$C$400,2,0))=TRUE,0,VLOOKUP(Журналисты!$B861,'15'!$B$2:$C$400,2,0))</f>
        <v>0</v>
      </c>
      <c r="I861" s="37">
        <f t="shared" si="48"/>
        <v>6000000</v>
      </c>
      <c r="K861" s="39">
        <f t="shared" si="49"/>
        <v>2</v>
      </c>
      <c r="M861" s="38" t="str">
        <f t="shared" si="50"/>
        <v>WOLF10</v>
      </c>
    </row>
    <row r="862" spans="1:13" ht="15">
      <c r="A862" s="46">
        <f>COUNTIFS(B$3:B$1130,B862)</f>
        <v>1</v>
      </c>
      <c r="B862" s="48" t="s">
        <v>277</v>
      </c>
      <c r="C862" s="47">
        <f>IF(ISNA(VLOOKUP(Журналисты!$B862,'10'!$B$2:$C$400,2,0))=TRUE,0,VLOOKUP(Журналисты!$B862,'10'!$B$2:$C$400,2,0))</f>
        <v>2900000</v>
      </c>
      <c r="D862" s="47">
        <f>IF(ISNA(VLOOKUP(Журналисты!$B862,'11'!$B$2:$C$400,2,0))=TRUE,0,VLOOKUP(Журналисты!$B862,'11'!$B$2:$C$400,2,0))</f>
        <v>2900000</v>
      </c>
      <c r="E862" s="47">
        <f>IF(ISNA(VLOOKUP(Журналисты!$B862,'12'!$B$2:$C$400,2,0))=TRUE,0,VLOOKUP(Журналисты!$B862,'12'!$B$2:$C$400,2,0))</f>
        <v>0</v>
      </c>
      <c r="F862" s="47">
        <f>IF(ISNA(VLOOKUP(Журналисты!$B862,'13'!$B$2:$C$400,2,0))=TRUE,0,VLOOKUP(Журналисты!$B862,'13'!$B$2:$C$400,2,0))</f>
        <v>0</v>
      </c>
      <c r="G862" s="47">
        <f>IF(ISNA(VLOOKUP(Журналисты!$B862,'14'!$B$2:$C$400,2,0))=TRUE,0,VLOOKUP(Журналисты!$B862,'14'!$B$2:$C$400,2,0))</f>
        <v>0</v>
      </c>
      <c r="H862" s="47">
        <f>IF(ISNA(VLOOKUP(Журналисты!$B862,'15'!$B$2:$C$400,2,0))=TRUE,0,VLOOKUP(Журналисты!$B862,'15'!$B$2:$C$400,2,0))</f>
        <v>0</v>
      </c>
      <c r="I862" s="37">
        <f t="shared" si="48"/>
        <v>5800000</v>
      </c>
      <c r="K862" s="39">
        <f t="shared" si="49"/>
        <v>2</v>
      </c>
      <c r="M862" s="38" t="str">
        <f t="shared" si="50"/>
        <v>nash 29</v>
      </c>
    </row>
    <row r="863" spans="1:13" ht="15">
      <c r="A863" s="46">
        <f>COUNTIFS(B$3:B$1130,B863)</f>
        <v>1</v>
      </c>
      <c r="B863" s="48" t="s">
        <v>284</v>
      </c>
      <c r="C863" s="47">
        <f>IF(ISNA(VLOOKUP(Журналисты!$B863,'10'!$B$2:$C$400,2,0))=TRUE,0,VLOOKUP(Журналисты!$B863,'10'!$B$2:$C$400,2,0))</f>
        <v>2500000</v>
      </c>
      <c r="D863" s="47">
        <f>IF(ISNA(VLOOKUP(Журналисты!$B863,'11'!$B$2:$C$400,2,0))=TRUE,0,VLOOKUP(Журналисты!$B863,'11'!$B$2:$C$400,2,0))</f>
        <v>2900000</v>
      </c>
      <c r="E863" s="47">
        <f>IF(ISNA(VLOOKUP(Журналисты!$B863,'12'!$B$2:$C$400,2,0))=TRUE,0,VLOOKUP(Журналисты!$B863,'12'!$B$2:$C$400,2,0))</f>
        <v>0</v>
      </c>
      <c r="F863" s="47">
        <f>IF(ISNA(VLOOKUP(Журналисты!$B863,'13'!$B$2:$C$400,2,0))=TRUE,0,VLOOKUP(Журналисты!$B863,'13'!$B$2:$C$400,2,0))</f>
        <v>0</v>
      </c>
      <c r="G863" s="47">
        <f>IF(ISNA(VLOOKUP(Журналисты!$B863,'14'!$B$2:$C$400,2,0))=TRUE,0,VLOOKUP(Журналисты!$B863,'14'!$B$2:$C$400,2,0))</f>
        <v>0</v>
      </c>
      <c r="H863" s="47">
        <f>IF(ISNA(VLOOKUP(Журналисты!$B863,'15'!$B$2:$C$400,2,0))=TRUE,0,VLOOKUP(Журналисты!$B863,'15'!$B$2:$C$400,2,0))</f>
        <v>0</v>
      </c>
      <c r="I863" s="37">
        <f t="shared" si="48"/>
        <v>5400000</v>
      </c>
      <c r="K863" s="39">
        <f t="shared" si="49"/>
        <v>2</v>
      </c>
      <c r="M863" s="38" t="str">
        <f t="shared" si="50"/>
        <v>Cascade</v>
      </c>
    </row>
    <row r="864" spans="1:13" ht="15">
      <c r="A864" s="46">
        <f>COUNTIFS(B$3:B$1130,B864)</f>
        <v>1</v>
      </c>
      <c r="B864" s="48" t="s">
        <v>331</v>
      </c>
      <c r="C864" s="47">
        <f>IF(ISNA(VLOOKUP(Журналисты!$B864,'10'!$B$2:$C$400,2,0))=TRUE,0,VLOOKUP(Журналисты!$B864,'10'!$B$2:$C$400,2,0))</f>
        <v>0</v>
      </c>
      <c r="D864" s="47">
        <f>IF(ISNA(VLOOKUP(Журналисты!$B864,'11'!$B$2:$C$400,2,0))=TRUE,0,VLOOKUP(Журналисты!$B864,'11'!$B$2:$C$400,2,0))</f>
        <v>2900000</v>
      </c>
      <c r="E864" s="47">
        <f>IF(ISNA(VLOOKUP(Журналисты!$B864,'12'!$B$2:$C$400,2,0))=TRUE,0,VLOOKUP(Журналисты!$B864,'12'!$B$2:$C$400,2,0))</f>
        <v>0</v>
      </c>
      <c r="F864" s="47">
        <f>IF(ISNA(VLOOKUP(Журналисты!$B864,'13'!$B$2:$C$400,2,0))=TRUE,0,VLOOKUP(Журналисты!$B864,'13'!$B$2:$C$400,2,0))</f>
        <v>0</v>
      </c>
      <c r="G864" s="47">
        <f>IF(ISNA(VLOOKUP(Журналисты!$B864,'14'!$B$2:$C$400,2,0))=TRUE,0,VLOOKUP(Журналисты!$B864,'14'!$B$2:$C$400,2,0))</f>
        <v>0</v>
      </c>
      <c r="H864" s="47">
        <f>IF(ISNA(VLOOKUP(Журналисты!$B864,'15'!$B$2:$C$400,2,0))=TRUE,0,VLOOKUP(Журналисты!$B864,'15'!$B$2:$C$400,2,0))</f>
        <v>0</v>
      </c>
      <c r="I864" s="37">
        <f t="shared" si="48"/>
        <v>2900000</v>
      </c>
      <c r="K864" s="39">
        <f t="shared" si="49"/>
        <v>1</v>
      </c>
      <c r="M864" s="38" t="str">
        <f t="shared" si="50"/>
        <v>aaz13</v>
      </c>
    </row>
    <row r="865" spans="1:13" ht="26.25">
      <c r="A865" s="46">
        <f>COUNTIFS(B$3:B$1130,B865)</f>
        <v>1</v>
      </c>
      <c r="B865" s="48" t="s">
        <v>288</v>
      </c>
      <c r="C865" s="47">
        <f>IF(ISNA(VLOOKUP(Журналисты!$B865,'10'!$B$2:$C$400,2,0))=TRUE,0,VLOOKUP(Журналисты!$B865,'10'!$B$2:$C$400,2,0))</f>
        <v>2300000</v>
      </c>
      <c r="D865" s="47">
        <f>IF(ISNA(VLOOKUP(Журналисты!$B865,'11'!$B$2:$C$400,2,0))=TRUE,0,VLOOKUP(Журналисты!$B865,'11'!$B$2:$C$400,2,0))</f>
        <v>2800000</v>
      </c>
      <c r="E865" s="47">
        <f>IF(ISNA(VLOOKUP(Журналисты!$B865,'12'!$B$2:$C$400,2,0))=TRUE,0,VLOOKUP(Журналисты!$B865,'12'!$B$2:$C$400,2,0))</f>
        <v>0</v>
      </c>
      <c r="F865" s="47">
        <f>IF(ISNA(VLOOKUP(Журналисты!$B865,'13'!$B$2:$C$400,2,0))=TRUE,0,VLOOKUP(Журналисты!$B865,'13'!$B$2:$C$400,2,0))</f>
        <v>0</v>
      </c>
      <c r="G865" s="47">
        <f>IF(ISNA(VLOOKUP(Журналисты!$B865,'14'!$B$2:$C$400,2,0))=TRUE,0,VLOOKUP(Журналисты!$B865,'14'!$B$2:$C$400,2,0))</f>
        <v>0</v>
      </c>
      <c r="H865" s="47">
        <f>IF(ISNA(VLOOKUP(Журналисты!$B865,'15'!$B$2:$C$400,2,0))=TRUE,0,VLOOKUP(Журналисты!$B865,'15'!$B$2:$C$400,2,0))</f>
        <v>0</v>
      </c>
      <c r="I865" s="37">
        <f t="shared" si="48"/>
        <v>5100000</v>
      </c>
      <c r="K865" s="39">
        <f t="shared" si="49"/>
        <v>2</v>
      </c>
      <c r="M865" s="38" t="str">
        <f t="shared" si="50"/>
        <v>Илья Бочарников (Pugach)</v>
      </c>
    </row>
    <row r="866" spans="1:13" ht="26.25">
      <c r="A866" s="46">
        <f>COUNTIFS(B$3:B$1130,B866)</f>
        <v>1</v>
      </c>
      <c r="B866" s="48" t="s">
        <v>280</v>
      </c>
      <c r="C866" s="47">
        <f>IF(ISNA(VLOOKUP(Журналисты!$B866,'10'!$B$2:$C$400,2,0))=TRUE,0,VLOOKUP(Журналисты!$B866,'10'!$B$2:$C$400,2,0))</f>
        <v>2700000</v>
      </c>
      <c r="D866" s="47">
        <f>IF(ISNA(VLOOKUP(Журналисты!$B866,'11'!$B$2:$C$400,2,0))=TRUE,0,VLOOKUP(Журналисты!$B866,'11'!$B$2:$C$400,2,0))</f>
        <v>2700000</v>
      </c>
      <c r="E866" s="47">
        <f>IF(ISNA(VLOOKUP(Журналисты!$B866,'12'!$B$2:$C$400,2,0))=TRUE,0,VLOOKUP(Журналисты!$B866,'12'!$B$2:$C$400,2,0))</f>
        <v>0</v>
      </c>
      <c r="F866" s="47">
        <f>IF(ISNA(VLOOKUP(Журналисты!$B866,'13'!$B$2:$C$400,2,0))=TRUE,0,VLOOKUP(Журналисты!$B866,'13'!$B$2:$C$400,2,0))</f>
        <v>0</v>
      </c>
      <c r="G866" s="47">
        <f>IF(ISNA(VLOOKUP(Журналисты!$B866,'14'!$B$2:$C$400,2,0))=TRUE,0,VLOOKUP(Журналисты!$B866,'14'!$B$2:$C$400,2,0))</f>
        <v>0</v>
      </c>
      <c r="H866" s="47">
        <f>IF(ISNA(VLOOKUP(Журналисты!$B866,'15'!$B$2:$C$400,2,0))=TRUE,0,VLOOKUP(Журналисты!$B866,'15'!$B$2:$C$400,2,0))</f>
        <v>0</v>
      </c>
      <c r="I866" s="37">
        <f t="shared" si="48"/>
        <v>5400000</v>
      </c>
      <c r="K866" s="39">
        <f t="shared" si="49"/>
        <v>2</v>
      </c>
      <c r="M866" s="38" t="str">
        <f t="shared" si="50"/>
        <v>Макс Молотов (Southport)</v>
      </c>
    </row>
    <row r="867" spans="1:13" ht="15">
      <c r="A867" s="46">
        <f>COUNTIFS(B$3:B$1130,B867)</f>
        <v>1</v>
      </c>
      <c r="B867" s="48" t="s">
        <v>283</v>
      </c>
      <c r="C867" s="47">
        <f>IF(ISNA(VLOOKUP(Журналисты!$B867,'10'!$B$2:$C$400,2,0))=TRUE,0,VLOOKUP(Журналисты!$B867,'10'!$B$2:$C$400,2,0))</f>
        <v>2600000</v>
      </c>
      <c r="D867" s="47">
        <f>IF(ISNA(VLOOKUP(Журналисты!$B867,'11'!$B$2:$C$400,2,0))=TRUE,0,VLOOKUP(Журналисты!$B867,'11'!$B$2:$C$400,2,0))</f>
        <v>2600000</v>
      </c>
      <c r="E867" s="47">
        <f>IF(ISNA(VLOOKUP(Журналисты!$B867,'12'!$B$2:$C$400,2,0))=TRUE,0,VLOOKUP(Журналисты!$B867,'12'!$B$2:$C$400,2,0))</f>
        <v>0</v>
      </c>
      <c r="F867" s="47">
        <f>IF(ISNA(VLOOKUP(Журналисты!$B867,'13'!$B$2:$C$400,2,0))=TRUE,0,VLOOKUP(Журналисты!$B867,'13'!$B$2:$C$400,2,0))</f>
        <v>0</v>
      </c>
      <c r="G867" s="47">
        <f>IF(ISNA(VLOOKUP(Журналисты!$B867,'14'!$B$2:$C$400,2,0))=TRUE,0,VLOOKUP(Журналисты!$B867,'14'!$B$2:$C$400,2,0))</f>
        <v>0</v>
      </c>
      <c r="H867" s="47">
        <f>IF(ISNA(VLOOKUP(Журналисты!$B867,'15'!$B$2:$C$400,2,0))=TRUE,0,VLOOKUP(Журналисты!$B867,'15'!$B$2:$C$400,2,0))</f>
        <v>0</v>
      </c>
      <c r="I867" s="37">
        <f t="shared" si="48"/>
        <v>5200000</v>
      </c>
      <c r="K867" s="39">
        <f t="shared" si="49"/>
        <v>2</v>
      </c>
      <c r="M867" s="38" t="str">
        <f t="shared" si="50"/>
        <v>kroklex</v>
      </c>
    </row>
    <row r="868" spans="1:13" ht="15">
      <c r="A868" s="46">
        <f>COUNTIFS(B$3:B$1130,B868)</f>
        <v>1</v>
      </c>
      <c r="B868" s="48" t="s">
        <v>285</v>
      </c>
      <c r="C868" s="47">
        <f>IF(ISNA(VLOOKUP(Журналисты!$B868,'10'!$B$2:$C$400,2,0))=TRUE,0,VLOOKUP(Журналисты!$B868,'10'!$B$2:$C$400,2,0))</f>
        <v>2500000</v>
      </c>
      <c r="D868" s="47">
        <f>IF(ISNA(VLOOKUP(Журналисты!$B868,'11'!$B$2:$C$400,2,0))=TRUE,0,VLOOKUP(Журналисты!$B868,'11'!$B$2:$C$400,2,0))</f>
        <v>2500000</v>
      </c>
      <c r="E868" s="47">
        <f>IF(ISNA(VLOOKUP(Журналисты!$B868,'12'!$B$2:$C$400,2,0))=TRUE,0,VLOOKUP(Журналисты!$B868,'12'!$B$2:$C$400,2,0))</f>
        <v>0</v>
      </c>
      <c r="F868" s="47">
        <f>IF(ISNA(VLOOKUP(Журналисты!$B868,'13'!$B$2:$C$400,2,0))=TRUE,0,VLOOKUP(Журналисты!$B868,'13'!$B$2:$C$400,2,0))</f>
        <v>0</v>
      </c>
      <c r="G868" s="47">
        <f>IF(ISNA(VLOOKUP(Журналисты!$B868,'14'!$B$2:$C$400,2,0))=TRUE,0,VLOOKUP(Журналисты!$B868,'14'!$B$2:$C$400,2,0))</f>
        <v>0</v>
      </c>
      <c r="H868" s="47">
        <f>IF(ISNA(VLOOKUP(Журналисты!$B868,'15'!$B$2:$C$400,2,0))=TRUE,0,VLOOKUP(Журналисты!$B868,'15'!$B$2:$C$400,2,0))</f>
        <v>0</v>
      </c>
      <c r="I868" s="37">
        <f t="shared" si="48"/>
        <v>5000000</v>
      </c>
      <c r="K868" s="39">
        <f t="shared" si="49"/>
        <v>2</v>
      </c>
      <c r="M868" s="38" t="str">
        <f t="shared" si="50"/>
        <v>imbad</v>
      </c>
    </row>
    <row r="869" spans="1:13" ht="15">
      <c r="A869" s="46">
        <f>COUNTIFS(B$3:B$1130,B869)</f>
        <v>1</v>
      </c>
      <c r="B869" s="48" t="s">
        <v>286</v>
      </c>
      <c r="C869" s="47">
        <f>IF(ISNA(VLOOKUP(Журналисты!$B869,'10'!$B$2:$C$400,2,0))=TRUE,0,VLOOKUP(Журналисты!$B869,'10'!$B$2:$C$400,2,0))</f>
        <v>2500000</v>
      </c>
      <c r="D869" s="47">
        <f>IF(ISNA(VLOOKUP(Журналисты!$B869,'11'!$B$2:$C$400,2,0))=TRUE,0,VLOOKUP(Журналисты!$B869,'11'!$B$2:$C$400,2,0))</f>
        <v>2500000</v>
      </c>
      <c r="E869" s="47">
        <f>IF(ISNA(VLOOKUP(Журналисты!$B869,'12'!$B$2:$C$400,2,0))=TRUE,0,VLOOKUP(Журналисты!$B869,'12'!$B$2:$C$400,2,0))</f>
        <v>0</v>
      </c>
      <c r="F869" s="47">
        <f>IF(ISNA(VLOOKUP(Журналисты!$B869,'13'!$B$2:$C$400,2,0))=TRUE,0,VLOOKUP(Журналисты!$B869,'13'!$B$2:$C$400,2,0))</f>
        <v>0</v>
      </c>
      <c r="G869" s="47">
        <f>IF(ISNA(VLOOKUP(Журналисты!$B869,'14'!$B$2:$C$400,2,0))=TRUE,0,VLOOKUP(Журналисты!$B869,'14'!$B$2:$C$400,2,0))</f>
        <v>0</v>
      </c>
      <c r="H869" s="47">
        <f>IF(ISNA(VLOOKUP(Журналисты!$B869,'15'!$B$2:$C$400,2,0))=TRUE,0,VLOOKUP(Журналисты!$B869,'15'!$B$2:$C$400,2,0))</f>
        <v>0</v>
      </c>
      <c r="I869" s="37">
        <f t="shared" si="48"/>
        <v>5000000</v>
      </c>
      <c r="K869" s="39">
        <f t="shared" si="49"/>
        <v>2</v>
      </c>
      <c r="M869" s="38" t="str">
        <f t="shared" si="50"/>
        <v>Agent 51</v>
      </c>
    </row>
    <row r="870" spans="1:13" ht="26.25">
      <c r="A870" s="46">
        <f>COUNTIFS(B$3:B$1130,B870)</f>
        <v>1</v>
      </c>
      <c r="B870" s="48" t="s">
        <v>291</v>
      </c>
      <c r="C870" s="47">
        <f>IF(ISNA(VLOOKUP(Журналисты!$B870,'10'!$B$2:$C$400,2,0))=TRUE,0,VLOOKUP(Журналисты!$B870,'10'!$B$2:$C$400,2,0))</f>
        <v>2300000</v>
      </c>
      <c r="D870" s="47">
        <f>IF(ISNA(VLOOKUP(Журналисты!$B870,'11'!$B$2:$C$400,2,0))=TRUE,0,VLOOKUP(Журналисты!$B870,'11'!$B$2:$C$400,2,0))</f>
        <v>2400000</v>
      </c>
      <c r="E870" s="47">
        <f>IF(ISNA(VLOOKUP(Журналисты!$B870,'12'!$B$2:$C$400,2,0))=TRUE,0,VLOOKUP(Журналисты!$B870,'12'!$B$2:$C$400,2,0))</f>
        <v>0</v>
      </c>
      <c r="F870" s="47">
        <f>IF(ISNA(VLOOKUP(Журналисты!$B870,'13'!$B$2:$C$400,2,0))=TRUE,0,VLOOKUP(Журналисты!$B870,'13'!$B$2:$C$400,2,0))</f>
        <v>0</v>
      </c>
      <c r="G870" s="47">
        <f>IF(ISNA(VLOOKUP(Журналисты!$B870,'14'!$B$2:$C$400,2,0))=TRUE,0,VLOOKUP(Журналисты!$B870,'14'!$B$2:$C$400,2,0))</f>
        <v>0</v>
      </c>
      <c r="H870" s="47">
        <f>IF(ISNA(VLOOKUP(Журналисты!$B870,'15'!$B$2:$C$400,2,0))=TRUE,0,VLOOKUP(Журналисты!$B870,'15'!$B$2:$C$400,2,0))</f>
        <v>0</v>
      </c>
      <c r="I870" s="37">
        <f t="shared" si="48"/>
        <v>4700000</v>
      </c>
      <c r="K870" s="39">
        <f t="shared" si="49"/>
        <v>2</v>
      </c>
      <c r="M870" s="38" t="str">
        <f t="shared" si="50"/>
        <v>Роджер Веселов (Veselyi Rodger)</v>
      </c>
    </row>
    <row r="871" spans="1:13" ht="15">
      <c r="A871" s="46">
        <f>COUNTIFS(B$3:B$1130,B871)</f>
        <v>1</v>
      </c>
      <c r="B871" s="48" t="s">
        <v>295</v>
      </c>
      <c r="C871" s="47">
        <f>IF(ISNA(VLOOKUP(Журналисты!$B871,'10'!$B$2:$C$400,2,0))=TRUE,0,VLOOKUP(Журналисты!$B871,'10'!$B$2:$C$400,2,0))</f>
        <v>2200000</v>
      </c>
      <c r="D871" s="47">
        <f>IF(ISNA(VLOOKUP(Журналисты!$B871,'11'!$B$2:$C$400,2,0))=TRUE,0,VLOOKUP(Журналисты!$B871,'11'!$B$2:$C$400,2,0))</f>
        <v>2400000</v>
      </c>
      <c r="E871" s="47">
        <f>IF(ISNA(VLOOKUP(Журналисты!$B871,'12'!$B$2:$C$400,2,0))=TRUE,0,VLOOKUP(Журналисты!$B871,'12'!$B$2:$C$400,2,0))</f>
        <v>0</v>
      </c>
      <c r="F871" s="47">
        <f>IF(ISNA(VLOOKUP(Журналисты!$B871,'13'!$B$2:$C$400,2,0))=TRUE,0,VLOOKUP(Журналисты!$B871,'13'!$B$2:$C$400,2,0))</f>
        <v>0</v>
      </c>
      <c r="G871" s="47">
        <f>IF(ISNA(VLOOKUP(Журналисты!$B871,'14'!$B$2:$C$400,2,0))=TRUE,0,VLOOKUP(Журналисты!$B871,'14'!$B$2:$C$400,2,0))</f>
        <v>0</v>
      </c>
      <c r="H871" s="47">
        <f>IF(ISNA(VLOOKUP(Журналисты!$B871,'15'!$B$2:$C$400,2,0))=TRUE,0,VLOOKUP(Журналисты!$B871,'15'!$B$2:$C$400,2,0))</f>
        <v>0</v>
      </c>
      <c r="I871" s="37">
        <f t="shared" si="48"/>
        <v>4600000</v>
      </c>
      <c r="K871" s="39">
        <f t="shared" si="49"/>
        <v>2</v>
      </c>
      <c r="M871" s="38" t="str">
        <f t="shared" si="50"/>
        <v>Черня</v>
      </c>
    </row>
    <row r="872" spans="1:13" ht="15">
      <c r="A872" s="46">
        <f>COUNTIFS(B$3:B$1130,B872)</f>
        <v>1</v>
      </c>
      <c r="B872" s="48" t="s">
        <v>287</v>
      </c>
      <c r="C872" s="47">
        <f>IF(ISNA(VLOOKUP(Журналисты!$B872,'10'!$B$2:$C$400,2,0))=TRUE,0,VLOOKUP(Журналисты!$B872,'10'!$B$2:$C$400,2,0))</f>
        <v>2400000</v>
      </c>
      <c r="D872" s="47">
        <f>IF(ISNA(VLOOKUP(Журналисты!$B872,'11'!$B$2:$C$400,2,0))=TRUE,0,VLOOKUP(Журналисты!$B872,'11'!$B$2:$C$400,2,0))</f>
        <v>2400000</v>
      </c>
      <c r="E872" s="47">
        <f>IF(ISNA(VLOOKUP(Журналисты!$B872,'12'!$B$2:$C$400,2,0))=TRUE,0,VLOOKUP(Журналисты!$B872,'12'!$B$2:$C$400,2,0))</f>
        <v>0</v>
      </c>
      <c r="F872" s="47">
        <f>IF(ISNA(VLOOKUP(Журналисты!$B872,'13'!$B$2:$C$400,2,0))=TRUE,0,VLOOKUP(Журналисты!$B872,'13'!$B$2:$C$400,2,0))</f>
        <v>0</v>
      </c>
      <c r="G872" s="47">
        <f>IF(ISNA(VLOOKUP(Журналисты!$B872,'14'!$B$2:$C$400,2,0))=TRUE,0,VLOOKUP(Журналисты!$B872,'14'!$B$2:$C$400,2,0))</f>
        <v>0</v>
      </c>
      <c r="H872" s="47">
        <f>IF(ISNA(VLOOKUP(Журналисты!$B872,'15'!$B$2:$C$400,2,0))=TRUE,0,VLOOKUP(Журналисты!$B872,'15'!$B$2:$C$400,2,0))</f>
        <v>0</v>
      </c>
      <c r="I872" s="37">
        <f t="shared" si="48"/>
        <v>4800000</v>
      </c>
      <c r="K872" s="39">
        <f t="shared" si="49"/>
        <v>2</v>
      </c>
      <c r="M872" s="38" t="str">
        <f t="shared" si="50"/>
        <v>Alexandina</v>
      </c>
    </row>
    <row r="873" spans="1:13" ht="15">
      <c r="A873" s="46">
        <f>COUNTIFS(B$3:B$1130,B873)</f>
        <v>1</v>
      </c>
      <c r="B873" s="48" t="s">
        <v>294</v>
      </c>
      <c r="C873" s="47">
        <f>IF(ISNA(VLOOKUP(Журналисты!$B873,'10'!$B$2:$C$400,2,0))=TRUE,0,VLOOKUP(Журналисты!$B873,'10'!$B$2:$C$400,2,0))</f>
        <v>2300000</v>
      </c>
      <c r="D873" s="47">
        <f>IF(ISNA(VLOOKUP(Журналисты!$B873,'11'!$B$2:$C$400,2,0))=TRUE,0,VLOOKUP(Журналисты!$B873,'11'!$B$2:$C$400,2,0))</f>
        <v>2300000</v>
      </c>
      <c r="E873" s="47">
        <f>IF(ISNA(VLOOKUP(Журналисты!$B873,'12'!$B$2:$C$400,2,0))=TRUE,0,VLOOKUP(Журналисты!$B873,'12'!$B$2:$C$400,2,0))</f>
        <v>0</v>
      </c>
      <c r="F873" s="47">
        <f>IF(ISNA(VLOOKUP(Журналисты!$B873,'13'!$B$2:$C$400,2,0))=TRUE,0,VLOOKUP(Журналисты!$B873,'13'!$B$2:$C$400,2,0))</f>
        <v>0</v>
      </c>
      <c r="G873" s="47">
        <f>IF(ISNA(VLOOKUP(Журналисты!$B873,'14'!$B$2:$C$400,2,0))=TRUE,0,VLOOKUP(Журналисты!$B873,'14'!$B$2:$C$400,2,0))</f>
        <v>0</v>
      </c>
      <c r="H873" s="47">
        <f>IF(ISNA(VLOOKUP(Журналисты!$B873,'15'!$B$2:$C$400,2,0))=TRUE,0,VLOOKUP(Журналисты!$B873,'15'!$B$2:$C$400,2,0))</f>
        <v>0</v>
      </c>
      <c r="I873" s="37">
        <f t="shared" si="48"/>
        <v>4600000</v>
      </c>
      <c r="K873" s="39">
        <f t="shared" si="49"/>
        <v>2</v>
      </c>
      <c r="M873" s="38" t="str">
        <f t="shared" si="50"/>
        <v>Weezy F Baby</v>
      </c>
    </row>
    <row r="874" spans="1:13" ht="15">
      <c r="A874" s="46">
        <f>COUNTIFS(B$3:B$1130,B874)</f>
        <v>1</v>
      </c>
      <c r="B874" s="48" t="s">
        <v>290</v>
      </c>
      <c r="C874" s="47">
        <f>IF(ISNA(VLOOKUP(Журналисты!$B874,'10'!$B$2:$C$400,2,0))=TRUE,0,VLOOKUP(Журналисты!$B874,'10'!$B$2:$C$400,2,0))</f>
        <v>2300000</v>
      </c>
      <c r="D874" s="47">
        <f>IF(ISNA(VLOOKUP(Журналисты!$B874,'11'!$B$2:$C$400,2,0))=TRUE,0,VLOOKUP(Журналисты!$B874,'11'!$B$2:$C$400,2,0))</f>
        <v>2300000</v>
      </c>
      <c r="E874" s="47">
        <f>IF(ISNA(VLOOKUP(Журналисты!$B874,'12'!$B$2:$C$400,2,0))=TRUE,0,VLOOKUP(Журналисты!$B874,'12'!$B$2:$C$400,2,0))</f>
        <v>0</v>
      </c>
      <c r="F874" s="47">
        <f>IF(ISNA(VLOOKUP(Журналисты!$B874,'13'!$B$2:$C$400,2,0))=TRUE,0,VLOOKUP(Журналисты!$B874,'13'!$B$2:$C$400,2,0))</f>
        <v>0</v>
      </c>
      <c r="G874" s="47">
        <f>IF(ISNA(VLOOKUP(Журналисты!$B874,'14'!$B$2:$C$400,2,0))=TRUE,0,VLOOKUP(Журналисты!$B874,'14'!$B$2:$C$400,2,0))</f>
        <v>0</v>
      </c>
      <c r="H874" s="47">
        <f>IF(ISNA(VLOOKUP(Журналисты!$B874,'15'!$B$2:$C$400,2,0))=TRUE,0,VLOOKUP(Журналисты!$B874,'15'!$B$2:$C$400,2,0))</f>
        <v>0</v>
      </c>
      <c r="I874" s="37">
        <f t="shared" si="48"/>
        <v>4600000</v>
      </c>
      <c r="K874" s="39">
        <f t="shared" si="49"/>
        <v>2</v>
      </c>
      <c r="M874" s="38" t="str">
        <f t="shared" si="50"/>
        <v>kisja132</v>
      </c>
    </row>
    <row r="875" spans="1:13" ht="15">
      <c r="A875" s="46">
        <f>COUNTIFS(B$3:B$1130,B875)</f>
        <v>1</v>
      </c>
      <c r="B875" s="48" t="s">
        <v>298</v>
      </c>
      <c r="C875" s="47">
        <f>IF(ISNA(VLOOKUP(Журналисты!$B875,'10'!$B$2:$C$400,2,0))=TRUE,0,VLOOKUP(Журналисты!$B875,'10'!$B$2:$C$400,2,0))</f>
        <v>2100000</v>
      </c>
      <c r="D875" s="47">
        <f>IF(ISNA(VLOOKUP(Журналисты!$B875,'11'!$B$2:$C$400,2,0))=TRUE,0,VLOOKUP(Журналисты!$B875,'11'!$B$2:$C$400,2,0))</f>
        <v>2100000</v>
      </c>
      <c r="E875" s="47">
        <f>IF(ISNA(VLOOKUP(Журналисты!$B875,'12'!$B$2:$C$400,2,0))=TRUE,0,VLOOKUP(Журналисты!$B875,'12'!$B$2:$C$400,2,0))</f>
        <v>0</v>
      </c>
      <c r="F875" s="47">
        <f>IF(ISNA(VLOOKUP(Журналисты!$B875,'13'!$B$2:$C$400,2,0))=TRUE,0,VLOOKUP(Журналисты!$B875,'13'!$B$2:$C$400,2,0))</f>
        <v>0</v>
      </c>
      <c r="G875" s="47">
        <f>IF(ISNA(VLOOKUP(Журналисты!$B875,'14'!$B$2:$C$400,2,0))=TRUE,0,VLOOKUP(Журналисты!$B875,'14'!$B$2:$C$400,2,0))</f>
        <v>0</v>
      </c>
      <c r="H875" s="47">
        <f>IF(ISNA(VLOOKUP(Журналисты!$B875,'15'!$B$2:$C$400,2,0))=TRUE,0,VLOOKUP(Журналисты!$B875,'15'!$B$2:$C$400,2,0))</f>
        <v>0</v>
      </c>
      <c r="I875" s="37">
        <f t="shared" si="48"/>
        <v>4200000</v>
      </c>
      <c r="K875" s="39">
        <f t="shared" si="49"/>
        <v>2</v>
      </c>
      <c r="M875" s="38" t="str">
        <f t="shared" si="50"/>
        <v>Ziliboba</v>
      </c>
    </row>
    <row r="876" spans="1:13" ht="15">
      <c r="A876" s="46">
        <f>COUNTIFS(B$3:B$1130,B876)</f>
        <v>1</v>
      </c>
      <c r="B876" s="48" t="s">
        <v>299</v>
      </c>
      <c r="C876" s="47">
        <f>IF(ISNA(VLOOKUP(Журналисты!$B876,'10'!$B$2:$C$400,2,0))=TRUE,0,VLOOKUP(Журналисты!$B876,'10'!$B$2:$C$400,2,0))</f>
        <v>2100000</v>
      </c>
      <c r="D876" s="47">
        <f>IF(ISNA(VLOOKUP(Журналисты!$B876,'11'!$B$2:$C$400,2,0))=TRUE,0,VLOOKUP(Журналисты!$B876,'11'!$B$2:$C$400,2,0))</f>
        <v>2100000</v>
      </c>
      <c r="E876" s="47">
        <f>IF(ISNA(VLOOKUP(Журналисты!$B876,'12'!$B$2:$C$400,2,0))=TRUE,0,VLOOKUP(Журналисты!$B876,'12'!$B$2:$C$400,2,0))</f>
        <v>0</v>
      </c>
      <c r="F876" s="47">
        <f>IF(ISNA(VLOOKUP(Журналисты!$B876,'13'!$B$2:$C$400,2,0))=TRUE,0,VLOOKUP(Журналисты!$B876,'13'!$B$2:$C$400,2,0))</f>
        <v>0</v>
      </c>
      <c r="G876" s="47">
        <f>IF(ISNA(VLOOKUP(Журналисты!$B876,'14'!$B$2:$C$400,2,0))=TRUE,0,VLOOKUP(Журналисты!$B876,'14'!$B$2:$C$400,2,0))</f>
        <v>0</v>
      </c>
      <c r="H876" s="47">
        <f>IF(ISNA(VLOOKUP(Журналисты!$B876,'15'!$B$2:$C$400,2,0))=TRUE,0,VLOOKUP(Журналисты!$B876,'15'!$B$2:$C$400,2,0))</f>
        <v>0</v>
      </c>
      <c r="I876" s="37">
        <f t="shared" si="48"/>
        <v>4200000</v>
      </c>
      <c r="K876" s="39">
        <f t="shared" si="49"/>
        <v>2</v>
      </c>
      <c r="M876" s="38" t="str">
        <f t="shared" si="50"/>
        <v>КаЧаН</v>
      </c>
    </row>
    <row r="877" spans="1:13" ht="15">
      <c r="A877" s="46">
        <f>COUNTIFS(B$3:B$1130,B877)</f>
        <v>1</v>
      </c>
      <c r="B877" s="48" t="s">
        <v>301</v>
      </c>
      <c r="C877" s="47">
        <f>IF(ISNA(VLOOKUP(Журналисты!$B877,'10'!$B$2:$C$400,2,0))=TRUE,0,VLOOKUP(Журналисты!$B877,'10'!$B$2:$C$400,2,0))</f>
        <v>2000000</v>
      </c>
      <c r="D877" s="47">
        <f>IF(ISNA(VLOOKUP(Журналисты!$B877,'11'!$B$2:$C$400,2,0))=TRUE,0,VLOOKUP(Журналисты!$B877,'11'!$B$2:$C$400,2,0))</f>
        <v>2000000</v>
      </c>
      <c r="E877" s="47">
        <f>IF(ISNA(VLOOKUP(Журналисты!$B877,'12'!$B$2:$C$400,2,0))=TRUE,0,VLOOKUP(Журналисты!$B877,'12'!$B$2:$C$400,2,0))</f>
        <v>0</v>
      </c>
      <c r="F877" s="47">
        <f>IF(ISNA(VLOOKUP(Журналисты!$B877,'13'!$B$2:$C$400,2,0))=TRUE,0,VLOOKUP(Журналисты!$B877,'13'!$B$2:$C$400,2,0))</f>
        <v>0</v>
      </c>
      <c r="G877" s="47">
        <f>IF(ISNA(VLOOKUP(Журналисты!$B877,'14'!$B$2:$C$400,2,0))=TRUE,0,VLOOKUP(Журналисты!$B877,'14'!$B$2:$C$400,2,0))</f>
        <v>0</v>
      </c>
      <c r="H877" s="47">
        <f>IF(ISNA(VLOOKUP(Журналисты!$B877,'15'!$B$2:$C$400,2,0))=TRUE,0,VLOOKUP(Журналисты!$B877,'15'!$B$2:$C$400,2,0))</f>
        <v>0</v>
      </c>
      <c r="I877" s="37">
        <f t="shared" si="48"/>
        <v>4000000</v>
      </c>
      <c r="K877" s="39">
        <f t="shared" si="49"/>
        <v>2</v>
      </c>
      <c r="M877" s="38" t="str">
        <f t="shared" si="50"/>
        <v>hazan</v>
      </c>
    </row>
    <row r="878" spans="1:13" ht="15">
      <c r="A878" s="46">
        <f>COUNTIFS(B$3:B$1130,B878)</f>
        <v>1</v>
      </c>
      <c r="B878" s="48" t="s">
        <v>303</v>
      </c>
      <c r="C878" s="47">
        <f>IF(ISNA(VLOOKUP(Журналисты!$B878,'10'!$B$2:$C$400,2,0))=TRUE,0,VLOOKUP(Журналисты!$B878,'10'!$B$2:$C$400,2,0))</f>
        <v>1700000</v>
      </c>
      <c r="D878" s="47">
        <f>IF(ISNA(VLOOKUP(Журналисты!$B878,'11'!$B$2:$C$400,2,0))=TRUE,0,VLOOKUP(Журналисты!$B878,'11'!$B$2:$C$400,2,0))</f>
        <v>1800000</v>
      </c>
      <c r="E878" s="47">
        <f>IF(ISNA(VLOOKUP(Журналисты!$B878,'12'!$B$2:$C$400,2,0))=TRUE,0,VLOOKUP(Журналисты!$B878,'12'!$B$2:$C$400,2,0))</f>
        <v>0</v>
      </c>
      <c r="F878" s="47">
        <f>IF(ISNA(VLOOKUP(Журналисты!$B878,'13'!$B$2:$C$400,2,0))=TRUE,0,VLOOKUP(Журналисты!$B878,'13'!$B$2:$C$400,2,0))</f>
        <v>0</v>
      </c>
      <c r="G878" s="47">
        <f>IF(ISNA(VLOOKUP(Журналисты!$B878,'14'!$B$2:$C$400,2,0))=TRUE,0,VLOOKUP(Журналисты!$B878,'14'!$B$2:$C$400,2,0))</f>
        <v>0</v>
      </c>
      <c r="H878" s="47">
        <f>IF(ISNA(VLOOKUP(Журналисты!$B878,'15'!$B$2:$C$400,2,0))=TRUE,0,VLOOKUP(Журналисты!$B878,'15'!$B$2:$C$400,2,0))</f>
        <v>0</v>
      </c>
      <c r="I878" s="37">
        <f t="shared" si="48"/>
        <v>3500000</v>
      </c>
      <c r="K878" s="39">
        <f t="shared" si="49"/>
        <v>2</v>
      </c>
      <c r="M878" s="38" t="str">
        <f t="shared" si="50"/>
        <v>Aleksashka</v>
      </c>
    </row>
    <row r="879" spans="1:13" ht="15">
      <c r="A879" s="46">
        <f>COUNTIFS(B$3:B$1130,B879)</f>
        <v>1</v>
      </c>
      <c r="B879" s="48" t="s">
        <v>306</v>
      </c>
      <c r="C879" s="47">
        <f>IF(ISNA(VLOOKUP(Журналисты!$B879,'10'!$B$2:$C$400,2,0))=TRUE,0,VLOOKUP(Журналисты!$B879,'10'!$B$2:$C$400,2,0))</f>
        <v>1700000</v>
      </c>
      <c r="D879" s="47">
        <f>IF(ISNA(VLOOKUP(Журналисты!$B879,'11'!$B$2:$C$400,2,0))=TRUE,0,VLOOKUP(Журналисты!$B879,'11'!$B$2:$C$400,2,0))</f>
        <v>1800000</v>
      </c>
      <c r="E879" s="47">
        <f>IF(ISNA(VLOOKUP(Журналисты!$B879,'12'!$B$2:$C$400,2,0))=TRUE,0,VLOOKUP(Журналисты!$B879,'12'!$B$2:$C$400,2,0))</f>
        <v>0</v>
      </c>
      <c r="F879" s="47">
        <f>IF(ISNA(VLOOKUP(Журналисты!$B879,'13'!$B$2:$C$400,2,0))=TRUE,0,VLOOKUP(Журналисты!$B879,'13'!$B$2:$C$400,2,0))</f>
        <v>0</v>
      </c>
      <c r="G879" s="47">
        <f>IF(ISNA(VLOOKUP(Журналисты!$B879,'14'!$B$2:$C$400,2,0))=TRUE,0,VLOOKUP(Журналисты!$B879,'14'!$B$2:$C$400,2,0))</f>
        <v>0</v>
      </c>
      <c r="H879" s="47">
        <f>IF(ISNA(VLOOKUP(Журналисты!$B879,'15'!$B$2:$C$400,2,0))=TRUE,0,VLOOKUP(Журналисты!$B879,'15'!$B$2:$C$400,2,0))</f>
        <v>0</v>
      </c>
      <c r="I879" s="37">
        <f aca="true" t="shared" si="51" ref="I879:I904">SUM(C879:H879)</f>
        <v>3500000</v>
      </c>
      <c r="K879" s="39">
        <f t="shared" si="49"/>
        <v>2</v>
      </c>
      <c r="M879" s="38" t="str">
        <f t="shared" si="50"/>
        <v>Eddy354</v>
      </c>
    </row>
    <row r="880" spans="1:13" ht="15">
      <c r="A880" s="46">
        <f>COUNTIFS(B$3:B$1130,B880)</f>
        <v>1</v>
      </c>
      <c r="B880" s="48" t="s">
        <v>304</v>
      </c>
      <c r="C880" s="47">
        <f>IF(ISNA(VLOOKUP(Журналисты!$B880,'10'!$B$2:$C$400,2,0))=TRUE,0,VLOOKUP(Журналисты!$B880,'10'!$B$2:$C$400,2,0))</f>
        <v>1700000</v>
      </c>
      <c r="D880" s="47">
        <f>IF(ISNA(VLOOKUP(Журналисты!$B880,'11'!$B$2:$C$400,2,0))=TRUE,0,VLOOKUP(Журналисты!$B880,'11'!$B$2:$C$400,2,0))</f>
        <v>1700000</v>
      </c>
      <c r="E880" s="47">
        <f>IF(ISNA(VLOOKUP(Журналисты!$B880,'12'!$B$2:$C$400,2,0))=TRUE,0,VLOOKUP(Журналисты!$B880,'12'!$B$2:$C$400,2,0))</f>
        <v>0</v>
      </c>
      <c r="F880" s="47">
        <f>IF(ISNA(VLOOKUP(Журналисты!$B880,'13'!$B$2:$C$400,2,0))=TRUE,0,VLOOKUP(Журналисты!$B880,'13'!$B$2:$C$400,2,0))</f>
        <v>0</v>
      </c>
      <c r="G880" s="47">
        <f>IF(ISNA(VLOOKUP(Журналисты!$B880,'14'!$B$2:$C$400,2,0))=TRUE,0,VLOOKUP(Журналисты!$B880,'14'!$B$2:$C$400,2,0))</f>
        <v>0</v>
      </c>
      <c r="H880" s="47">
        <f>IF(ISNA(VLOOKUP(Журналисты!$B880,'15'!$B$2:$C$400,2,0))=TRUE,0,VLOOKUP(Журналисты!$B880,'15'!$B$2:$C$400,2,0))</f>
        <v>0</v>
      </c>
      <c r="I880" s="37">
        <f t="shared" si="51"/>
        <v>3400000</v>
      </c>
      <c r="K880" s="39">
        <f t="shared" si="49"/>
        <v>2</v>
      </c>
      <c r="M880" s="38" t="str">
        <f t="shared" si="50"/>
        <v>Jamko</v>
      </c>
    </row>
    <row r="881" spans="1:13" ht="15">
      <c r="A881" s="46">
        <f>COUNTIFS(B$3:B$1130,B881)</f>
        <v>1</v>
      </c>
      <c r="B881" s="48" t="s">
        <v>305</v>
      </c>
      <c r="C881" s="47">
        <f>IF(ISNA(VLOOKUP(Журналисты!$B881,'10'!$B$2:$C$400,2,0))=TRUE,0,VLOOKUP(Журналисты!$B881,'10'!$B$2:$C$400,2,0))</f>
        <v>1700000</v>
      </c>
      <c r="D881" s="47">
        <f>IF(ISNA(VLOOKUP(Журналисты!$B881,'11'!$B$2:$C$400,2,0))=TRUE,0,VLOOKUP(Журналисты!$B881,'11'!$B$2:$C$400,2,0))</f>
        <v>1700000</v>
      </c>
      <c r="E881" s="47">
        <f>IF(ISNA(VLOOKUP(Журналисты!$B881,'12'!$B$2:$C$400,2,0))=TRUE,0,VLOOKUP(Журналисты!$B881,'12'!$B$2:$C$400,2,0))</f>
        <v>0</v>
      </c>
      <c r="F881" s="47">
        <f>IF(ISNA(VLOOKUP(Журналисты!$B881,'13'!$B$2:$C$400,2,0))=TRUE,0,VLOOKUP(Журналисты!$B881,'13'!$B$2:$C$400,2,0))</f>
        <v>0</v>
      </c>
      <c r="G881" s="47">
        <f>IF(ISNA(VLOOKUP(Журналисты!$B881,'14'!$B$2:$C$400,2,0))=TRUE,0,VLOOKUP(Журналисты!$B881,'14'!$B$2:$C$400,2,0))</f>
        <v>0</v>
      </c>
      <c r="H881" s="47">
        <f>IF(ISNA(VLOOKUP(Журналисты!$B881,'15'!$B$2:$C$400,2,0))=TRUE,0,VLOOKUP(Журналисты!$B881,'15'!$B$2:$C$400,2,0))</f>
        <v>0</v>
      </c>
      <c r="I881" s="37">
        <f t="shared" si="51"/>
        <v>3400000</v>
      </c>
      <c r="K881" s="39">
        <f t="shared" si="49"/>
        <v>2</v>
      </c>
      <c r="M881" s="38" t="str">
        <f t="shared" si="50"/>
        <v>Chemis</v>
      </c>
    </row>
    <row r="882" spans="1:13" ht="15">
      <c r="A882" s="46">
        <f>COUNTIFS(B$3:B$1130,B882)</f>
        <v>1</v>
      </c>
      <c r="B882" s="48" t="s">
        <v>307</v>
      </c>
      <c r="C882" s="47">
        <f>IF(ISNA(VLOOKUP(Журналисты!$B882,'10'!$B$2:$C$400,2,0))=TRUE,0,VLOOKUP(Журналисты!$B882,'10'!$B$2:$C$400,2,0))</f>
        <v>1600000</v>
      </c>
      <c r="D882" s="47">
        <f>IF(ISNA(VLOOKUP(Журналисты!$B882,'11'!$B$2:$C$400,2,0))=TRUE,0,VLOOKUP(Журналисты!$B882,'11'!$B$2:$C$400,2,0))</f>
        <v>1600000</v>
      </c>
      <c r="E882" s="47">
        <f>IF(ISNA(VLOOKUP(Журналисты!$B882,'12'!$B$2:$C$400,2,0))=TRUE,0,VLOOKUP(Журналисты!$B882,'12'!$B$2:$C$400,2,0))</f>
        <v>0</v>
      </c>
      <c r="F882" s="47">
        <f>IF(ISNA(VLOOKUP(Журналисты!$B882,'13'!$B$2:$C$400,2,0))=TRUE,0,VLOOKUP(Журналисты!$B882,'13'!$B$2:$C$400,2,0))</f>
        <v>0</v>
      </c>
      <c r="G882" s="47">
        <f>IF(ISNA(VLOOKUP(Журналисты!$B882,'14'!$B$2:$C$400,2,0))=TRUE,0,VLOOKUP(Журналисты!$B882,'14'!$B$2:$C$400,2,0))</f>
        <v>0</v>
      </c>
      <c r="H882" s="47">
        <f>IF(ISNA(VLOOKUP(Журналисты!$B882,'15'!$B$2:$C$400,2,0))=TRUE,0,VLOOKUP(Журналисты!$B882,'15'!$B$2:$C$400,2,0))</f>
        <v>0</v>
      </c>
      <c r="I882" s="37">
        <f t="shared" si="51"/>
        <v>3200000</v>
      </c>
      <c r="K882" s="39">
        <f t="shared" si="49"/>
        <v>2</v>
      </c>
      <c r="M882" s="38" t="str">
        <f t="shared" si="50"/>
        <v>DanieL_07</v>
      </c>
    </row>
    <row r="883" spans="1:13" ht="15">
      <c r="A883" s="46">
        <f>COUNTIFS(B$3:B$1130,B883)</f>
        <v>1</v>
      </c>
      <c r="B883" s="48" t="s">
        <v>308</v>
      </c>
      <c r="C883" s="47">
        <f>IF(ISNA(VLOOKUP(Журналисты!$B883,'10'!$B$2:$C$400,2,0))=TRUE,0,VLOOKUP(Журналисты!$B883,'10'!$B$2:$C$400,2,0))</f>
        <v>1600000</v>
      </c>
      <c r="D883" s="47">
        <f>IF(ISNA(VLOOKUP(Журналисты!$B883,'11'!$B$2:$C$400,2,0))=TRUE,0,VLOOKUP(Журналисты!$B883,'11'!$B$2:$C$400,2,0))</f>
        <v>1600000</v>
      </c>
      <c r="E883" s="47">
        <f>IF(ISNA(VLOOKUP(Журналисты!$B883,'12'!$B$2:$C$400,2,0))=TRUE,0,VLOOKUP(Журналисты!$B883,'12'!$B$2:$C$400,2,0))</f>
        <v>0</v>
      </c>
      <c r="F883" s="47">
        <f>IF(ISNA(VLOOKUP(Журналисты!$B883,'13'!$B$2:$C$400,2,0))=TRUE,0,VLOOKUP(Журналисты!$B883,'13'!$B$2:$C$400,2,0))</f>
        <v>0</v>
      </c>
      <c r="G883" s="47">
        <f>IF(ISNA(VLOOKUP(Журналисты!$B883,'14'!$B$2:$C$400,2,0))=TRUE,0,VLOOKUP(Журналисты!$B883,'14'!$B$2:$C$400,2,0))</f>
        <v>0</v>
      </c>
      <c r="H883" s="47">
        <f>IF(ISNA(VLOOKUP(Журналисты!$B883,'15'!$B$2:$C$400,2,0))=TRUE,0,VLOOKUP(Журналисты!$B883,'15'!$B$2:$C$400,2,0))</f>
        <v>0</v>
      </c>
      <c r="I883" s="37">
        <f t="shared" si="51"/>
        <v>3200000</v>
      </c>
      <c r="K883" s="39">
        <f t="shared" si="49"/>
        <v>2</v>
      </c>
      <c r="M883" s="38" t="str">
        <f t="shared" si="50"/>
        <v>Селекционер</v>
      </c>
    </row>
    <row r="884" spans="1:13" ht="15">
      <c r="A884" s="46">
        <f>COUNTIFS(B$3:B$1130,B884)</f>
        <v>1</v>
      </c>
      <c r="B884" s="48" t="s">
        <v>310</v>
      </c>
      <c r="C884" s="47">
        <f>IF(ISNA(VLOOKUP(Журналисты!$B884,'10'!$B$2:$C$400,2,0))=TRUE,0,VLOOKUP(Журналисты!$B884,'10'!$B$2:$C$400,2,0))</f>
        <v>1400000</v>
      </c>
      <c r="D884" s="47">
        <f>IF(ISNA(VLOOKUP(Журналисты!$B884,'11'!$B$2:$C$400,2,0))=TRUE,0,VLOOKUP(Журналисты!$B884,'11'!$B$2:$C$400,2,0))</f>
        <v>1400000</v>
      </c>
      <c r="E884" s="47">
        <f>IF(ISNA(VLOOKUP(Журналисты!$B884,'12'!$B$2:$C$400,2,0))=TRUE,0,VLOOKUP(Журналисты!$B884,'12'!$B$2:$C$400,2,0))</f>
        <v>0</v>
      </c>
      <c r="F884" s="47">
        <f>IF(ISNA(VLOOKUP(Журналисты!$B884,'13'!$B$2:$C$400,2,0))=TRUE,0,VLOOKUP(Журналисты!$B884,'13'!$B$2:$C$400,2,0))</f>
        <v>0</v>
      </c>
      <c r="G884" s="47">
        <f>IF(ISNA(VLOOKUP(Журналисты!$B884,'14'!$B$2:$C$400,2,0))=TRUE,0,VLOOKUP(Журналисты!$B884,'14'!$B$2:$C$400,2,0))</f>
        <v>0</v>
      </c>
      <c r="H884" s="47">
        <f>IF(ISNA(VLOOKUP(Журналисты!$B884,'15'!$B$2:$C$400,2,0))=TRUE,0,VLOOKUP(Журналисты!$B884,'15'!$B$2:$C$400,2,0))</f>
        <v>0</v>
      </c>
      <c r="I884" s="37">
        <f t="shared" si="51"/>
        <v>2800000</v>
      </c>
      <c r="K884" s="39">
        <f t="shared" si="49"/>
        <v>2</v>
      </c>
      <c r="M884" s="38" t="str">
        <f t="shared" si="50"/>
        <v>Volodok</v>
      </c>
    </row>
    <row r="885" spans="1:13" ht="15">
      <c r="A885" s="46">
        <f>COUNTIFS(B$3:B$1130,B885)</f>
        <v>1</v>
      </c>
      <c r="B885" s="48" t="s">
        <v>309</v>
      </c>
      <c r="C885" s="47">
        <f>IF(ISNA(VLOOKUP(Журналисты!$B885,'10'!$B$2:$C$400,2,0))=TRUE,0,VLOOKUP(Журналисты!$B885,'10'!$B$2:$C$400,2,0))</f>
        <v>1400000</v>
      </c>
      <c r="D885" s="47">
        <f>IF(ISNA(VLOOKUP(Журналисты!$B885,'11'!$B$2:$C$400,2,0))=TRUE,0,VLOOKUP(Журналисты!$B885,'11'!$B$2:$C$400,2,0))</f>
        <v>1400000</v>
      </c>
      <c r="E885" s="47">
        <f>IF(ISNA(VLOOKUP(Журналисты!$B885,'12'!$B$2:$C$400,2,0))=TRUE,0,VLOOKUP(Журналисты!$B885,'12'!$B$2:$C$400,2,0))</f>
        <v>0</v>
      </c>
      <c r="F885" s="47">
        <f>IF(ISNA(VLOOKUP(Журналисты!$B885,'13'!$B$2:$C$400,2,0))=TRUE,0,VLOOKUP(Журналисты!$B885,'13'!$B$2:$C$400,2,0))</f>
        <v>0</v>
      </c>
      <c r="G885" s="47">
        <f>IF(ISNA(VLOOKUP(Журналисты!$B885,'14'!$B$2:$C$400,2,0))=TRUE,0,VLOOKUP(Журналисты!$B885,'14'!$B$2:$C$400,2,0))</f>
        <v>0</v>
      </c>
      <c r="H885" s="47">
        <f>IF(ISNA(VLOOKUP(Журналисты!$B885,'15'!$B$2:$C$400,2,0))=TRUE,0,VLOOKUP(Журналисты!$B885,'15'!$B$2:$C$400,2,0))</f>
        <v>0</v>
      </c>
      <c r="I885" s="37">
        <f t="shared" si="51"/>
        <v>2800000</v>
      </c>
      <c r="K885" s="39">
        <f t="shared" si="49"/>
        <v>2</v>
      </c>
      <c r="M885" s="38" t="str">
        <f t="shared" si="50"/>
        <v>Рино</v>
      </c>
    </row>
    <row r="886" spans="1:13" ht="15">
      <c r="A886" s="46">
        <f>COUNTIFS(B$3:B$1130,B886)</f>
        <v>1</v>
      </c>
      <c r="B886" s="48" t="s">
        <v>311</v>
      </c>
      <c r="C886" s="47">
        <f>IF(ISNA(VLOOKUP(Журналисты!$B886,'10'!$B$2:$C$400,2,0))=TRUE,0,VLOOKUP(Журналисты!$B886,'10'!$B$2:$C$400,2,0))</f>
        <v>1300000</v>
      </c>
      <c r="D886" s="47">
        <f>IF(ISNA(VLOOKUP(Журналисты!$B886,'11'!$B$2:$C$400,2,0))=TRUE,0,VLOOKUP(Журналисты!$B886,'11'!$B$2:$C$400,2,0))</f>
        <v>1300000</v>
      </c>
      <c r="E886" s="47">
        <f>IF(ISNA(VLOOKUP(Журналисты!$B886,'12'!$B$2:$C$400,2,0))=TRUE,0,VLOOKUP(Журналисты!$B886,'12'!$B$2:$C$400,2,0))</f>
        <v>0</v>
      </c>
      <c r="F886" s="47">
        <f>IF(ISNA(VLOOKUP(Журналисты!$B886,'13'!$B$2:$C$400,2,0))=TRUE,0,VLOOKUP(Журналисты!$B886,'13'!$B$2:$C$400,2,0))</f>
        <v>0</v>
      </c>
      <c r="G886" s="47">
        <f>IF(ISNA(VLOOKUP(Журналисты!$B886,'14'!$B$2:$C$400,2,0))=TRUE,0,VLOOKUP(Журналисты!$B886,'14'!$B$2:$C$400,2,0))</f>
        <v>0</v>
      </c>
      <c r="H886" s="47">
        <f>IF(ISNA(VLOOKUP(Журналисты!$B886,'15'!$B$2:$C$400,2,0))=TRUE,0,VLOOKUP(Журналисты!$B886,'15'!$B$2:$C$400,2,0))</f>
        <v>0</v>
      </c>
      <c r="I886" s="37">
        <f t="shared" si="51"/>
        <v>2600000</v>
      </c>
      <c r="K886" s="39">
        <f t="shared" si="49"/>
        <v>2</v>
      </c>
      <c r="M886" s="38" t="str">
        <f t="shared" si="50"/>
        <v>streamers</v>
      </c>
    </row>
    <row r="887" spans="1:13" ht="15">
      <c r="A887" s="46">
        <f>COUNTIFS(B$3:B$1130,B887)</f>
        <v>1</v>
      </c>
      <c r="B887" s="48" t="s">
        <v>332</v>
      </c>
      <c r="C887" s="47">
        <f>IF(ISNA(VLOOKUP(Журналисты!$B887,'10'!$B$2:$C$400,2,0))=TRUE,0,VLOOKUP(Журналисты!$B887,'10'!$B$2:$C$400,2,0))</f>
        <v>0</v>
      </c>
      <c r="D887" s="47">
        <f>IF(ISNA(VLOOKUP(Журналисты!$B887,'11'!$B$2:$C$400,2,0))=TRUE,0,VLOOKUP(Журналисты!$B887,'11'!$B$2:$C$400,2,0))</f>
        <v>1200000</v>
      </c>
      <c r="E887" s="47">
        <f>IF(ISNA(VLOOKUP(Журналисты!$B887,'12'!$B$2:$C$400,2,0))=TRUE,0,VLOOKUP(Журналисты!$B887,'12'!$B$2:$C$400,2,0))</f>
        <v>0</v>
      </c>
      <c r="F887" s="47">
        <f>IF(ISNA(VLOOKUP(Журналисты!$B887,'13'!$B$2:$C$400,2,0))=TRUE,0,VLOOKUP(Журналисты!$B887,'13'!$B$2:$C$400,2,0))</f>
        <v>0</v>
      </c>
      <c r="G887" s="47">
        <f>IF(ISNA(VLOOKUP(Журналисты!$B887,'14'!$B$2:$C$400,2,0))=TRUE,0,VLOOKUP(Журналисты!$B887,'14'!$B$2:$C$400,2,0))</f>
        <v>0</v>
      </c>
      <c r="H887" s="47">
        <f>IF(ISNA(VLOOKUP(Журналисты!$B887,'15'!$B$2:$C$400,2,0))=TRUE,0,VLOOKUP(Журналисты!$B887,'15'!$B$2:$C$400,2,0))</f>
        <v>0</v>
      </c>
      <c r="I887" s="37">
        <f t="shared" si="51"/>
        <v>1200000</v>
      </c>
      <c r="K887" s="39">
        <f t="shared" si="49"/>
        <v>1</v>
      </c>
      <c r="M887" s="38" t="str">
        <f t="shared" si="50"/>
        <v>-бес-</v>
      </c>
    </row>
    <row r="888" spans="1:13" ht="15">
      <c r="A888" s="46">
        <f>COUNTIFS(B$3:B$1130,B888)</f>
        <v>1</v>
      </c>
      <c r="B888" s="48" t="s">
        <v>317</v>
      </c>
      <c r="C888" s="47">
        <f>IF(ISNA(VLOOKUP(Журналисты!$B888,'10'!$B$2:$C$400,2,0))=TRUE,0,VLOOKUP(Журналисты!$B888,'10'!$B$2:$C$400,2,0))</f>
        <v>1000000</v>
      </c>
      <c r="D888" s="47">
        <f>IF(ISNA(VLOOKUP(Журналисты!$B888,'11'!$B$2:$C$400,2,0))=TRUE,0,VLOOKUP(Журналисты!$B888,'11'!$B$2:$C$400,2,0))</f>
        <v>1200000</v>
      </c>
      <c r="E888" s="47">
        <f>IF(ISNA(VLOOKUP(Журналисты!$B888,'12'!$B$2:$C$400,2,0))=TRUE,0,VLOOKUP(Журналисты!$B888,'12'!$B$2:$C$400,2,0))</f>
        <v>0</v>
      </c>
      <c r="F888" s="47">
        <f>IF(ISNA(VLOOKUP(Журналисты!$B888,'13'!$B$2:$C$400,2,0))=TRUE,0,VLOOKUP(Журналисты!$B888,'13'!$B$2:$C$400,2,0))</f>
        <v>0</v>
      </c>
      <c r="G888" s="47">
        <f>IF(ISNA(VLOOKUP(Журналисты!$B888,'14'!$B$2:$C$400,2,0))=TRUE,0,VLOOKUP(Журналисты!$B888,'14'!$B$2:$C$400,2,0))</f>
        <v>0</v>
      </c>
      <c r="H888" s="47">
        <f>IF(ISNA(VLOOKUP(Журналисты!$B888,'15'!$B$2:$C$400,2,0))=TRUE,0,VLOOKUP(Журналисты!$B888,'15'!$B$2:$C$400,2,0))</f>
        <v>0</v>
      </c>
      <c r="I888" s="37">
        <f t="shared" si="51"/>
        <v>2200000</v>
      </c>
      <c r="K888" s="39">
        <f t="shared" si="49"/>
        <v>2</v>
      </c>
      <c r="M888" s="38" t="str">
        <f t="shared" si="50"/>
        <v>ESTEL</v>
      </c>
    </row>
    <row r="889" spans="1:13" ht="15">
      <c r="A889" s="46">
        <f>COUNTIFS(B$3:B$1130,B889)</f>
        <v>1</v>
      </c>
      <c r="B889" s="48" t="s">
        <v>312</v>
      </c>
      <c r="C889" s="47">
        <f>IF(ISNA(VLOOKUP(Журналисты!$B889,'10'!$B$2:$C$400,2,0))=TRUE,0,VLOOKUP(Журналисты!$B889,'10'!$B$2:$C$400,2,0))</f>
        <v>1200000</v>
      </c>
      <c r="D889" s="47">
        <f>IF(ISNA(VLOOKUP(Журналисты!$B889,'11'!$B$2:$C$400,2,0))=TRUE,0,VLOOKUP(Журналисты!$B889,'11'!$B$2:$C$400,2,0))</f>
        <v>1200000</v>
      </c>
      <c r="E889" s="47">
        <f>IF(ISNA(VLOOKUP(Журналисты!$B889,'12'!$B$2:$C$400,2,0))=TRUE,0,VLOOKUP(Журналисты!$B889,'12'!$B$2:$C$400,2,0))</f>
        <v>0</v>
      </c>
      <c r="F889" s="47">
        <f>IF(ISNA(VLOOKUP(Журналисты!$B889,'13'!$B$2:$C$400,2,0))=TRUE,0,VLOOKUP(Журналисты!$B889,'13'!$B$2:$C$400,2,0))</f>
        <v>0</v>
      </c>
      <c r="G889" s="47">
        <f>IF(ISNA(VLOOKUP(Журналисты!$B889,'14'!$B$2:$C$400,2,0))=TRUE,0,VLOOKUP(Журналисты!$B889,'14'!$B$2:$C$400,2,0))</f>
        <v>0</v>
      </c>
      <c r="H889" s="47">
        <f>IF(ISNA(VLOOKUP(Журналисты!$B889,'15'!$B$2:$C$400,2,0))=TRUE,0,VLOOKUP(Журналисты!$B889,'15'!$B$2:$C$400,2,0))</f>
        <v>0</v>
      </c>
      <c r="I889" s="37">
        <f t="shared" si="51"/>
        <v>2400000</v>
      </c>
      <c r="K889" s="39">
        <f t="shared" si="49"/>
        <v>2</v>
      </c>
      <c r="M889" s="38" t="str">
        <f t="shared" si="50"/>
        <v>cherdachok</v>
      </c>
    </row>
    <row r="890" spans="1:13" ht="26.25">
      <c r="A890" s="46">
        <f>COUNTIFS(B$3:B$1130,B890)</f>
        <v>1</v>
      </c>
      <c r="B890" s="48" t="s">
        <v>315</v>
      </c>
      <c r="C890" s="47">
        <f>IF(ISNA(VLOOKUP(Журналисты!$B890,'10'!$B$2:$C$400,2,0))=TRUE,0,VLOOKUP(Журналисты!$B890,'10'!$B$2:$C$400,2,0))</f>
        <v>1200000</v>
      </c>
      <c r="D890" s="47">
        <f>IF(ISNA(VLOOKUP(Журналисты!$B890,'11'!$B$2:$C$400,2,0))=TRUE,0,VLOOKUP(Журналисты!$B890,'11'!$B$2:$C$400,2,0))</f>
        <v>1200000</v>
      </c>
      <c r="E890" s="47">
        <f>IF(ISNA(VLOOKUP(Журналисты!$B890,'12'!$B$2:$C$400,2,0))=TRUE,0,VLOOKUP(Журналисты!$B890,'12'!$B$2:$C$400,2,0))</f>
        <v>0</v>
      </c>
      <c r="F890" s="47">
        <f>IF(ISNA(VLOOKUP(Журналисты!$B890,'13'!$B$2:$C$400,2,0))=TRUE,0,VLOOKUP(Журналисты!$B890,'13'!$B$2:$C$400,2,0))</f>
        <v>0</v>
      </c>
      <c r="G890" s="47">
        <f>IF(ISNA(VLOOKUP(Журналисты!$B890,'14'!$B$2:$C$400,2,0))=TRUE,0,VLOOKUP(Журналисты!$B890,'14'!$B$2:$C$400,2,0))</f>
        <v>0</v>
      </c>
      <c r="H890" s="47">
        <f>IF(ISNA(VLOOKUP(Журналисты!$B890,'15'!$B$2:$C$400,2,0))=TRUE,0,VLOOKUP(Журналисты!$B890,'15'!$B$2:$C$400,2,0))</f>
        <v>0</v>
      </c>
      <c r="I890" s="37">
        <f t="shared" si="51"/>
        <v>2400000</v>
      </c>
      <c r="K890" s="39">
        <f t="shared" si="49"/>
        <v>2</v>
      </c>
      <c r="M890" s="38" t="str">
        <f t="shared" si="50"/>
        <v>Евгений Воробьёв (Gl_buh)</v>
      </c>
    </row>
    <row r="891" spans="1:13" ht="15">
      <c r="A891" s="46">
        <f>COUNTIFS(B$3:B$1130,B891)</f>
        <v>1</v>
      </c>
      <c r="B891" s="48" t="s">
        <v>333</v>
      </c>
      <c r="C891" s="47">
        <f>IF(ISNA(VLOOKUP(Журналисты!$B891,'10'!$B$2:$C$400,2,0))=TRUE,0,VLOOKUP(Журналисты!$B891,'10'!$B$2:$C$400,2,0))</f>
        <v>0</v>
      </c>
      <c r="D891" s="47">
        <f>IF(ISNA(VLOOKUP(Журналисты!$B891,'11'!$B$2:$C$400,2,0))=TRUE,0,VLOOKUP(Журналисты!$B891,'11'!$B$2:$C$400,2,0))</f>
        <v>1200000</v>
      </c>
      <c r="E891" s="47">
        <f>IF(ISNA(VLOOKUP(Журналисты!$B891,'12'!$B$2:$C$400,2,0))=TRUE,0,VLOOKUP(Журналисты!$B891,'12'!$B$2:$C$400,2,0))</f>
        <v>0</v>
      </c>
      <c r="F891" s="47">
        <f>IF(ISNA(VLOOKUP(Журналисты!$B891,'13'!$B$2:$C$400,2,0))=TRUE,0,VLOOKUP(Журналисты!$B891,'13'!$B$2:$C$400,2,0))</f>
        <v>0</v>
      </c>
      <c r="G891" s="47">
        <f>IF(ISNA(VLOOKUP(Журналисты!$B891,'14'!$B$2:$C$400,2,0))=TRUE,0,VLOOKUP(Журналисты!$B891,'14'!$B$2:$C$400,2,0))</f>
        <v>0</v>
      </c>
      <c r="H891" s="47">
        <f>IF(ISNA(VLOOKUP(Журналисты!$B891,'15'!$B$2:$C$400,2,0))=TRUE,0,VLOOKUP(Журналисты!$B891,'15'!$B$2:$C$400,2,0))</f>
        <v>0</v>
      </c>
      <c r="I891" s="37">
        <f t="shared" si="51"/>
        <v>1200000</v>
      </c>
      <c r="K891" s="39">
        <f t="shared" si="49"/>
        <v>1</v>
      </c>
      <c r="M891" s="38" t="str">
        <f t="shared" si="50"/>
        <v>A_Kuznetsov</v>
      </c>
    </row>
    <row r="892" spans="1:13" ht="15">
      <c r="A892" s="46">
        <f>COUNTIFS(B$3:B$1130,B892)</f>
        <v>1</v>
      </c>
      <c r="B892" s="48" t="s">
        <v>319</v>
      </c>
      <c r="C892" s="47">
        <f>IF(ISNA(VLOOKUP(Журналисты!$B892,'10'!$B$2:$C$400,2,0))=TRUE,0,VLOOKUP(Журналисты!$B892,'10'!$B$2:$C$400,2,0))</f>
        <v>1000000</v>
      </c>
      <c r="D892" s="47">
        <f>IF(ISNA(VLOOKUP(Журналисты!$B892,'11'!$B$2:$C$400,2,0))=TRUE,0,VLOOKUP(Журналисты!$B892,'11'!$B$2:$C$400,2,0))</f>
        <v>1000000</v>
      </c>
      <c r="E892" s="47">
        <f>IF(ISNA(VLOOKUP(Журналисты!$B892,'12'!$B$2:$C$400,2,0))=TRUE,0,VLOOKUP(Журналисты!$B892,'12'!$B$2:$C$400,2,0))</f>
        <v>0</v>
      </c>
      <c r="F892" s="47">
        <f>IF(ISNA(VLOOKUP(Журналисты!$B892,'13'!$B$2:$C$400,2,0))=TRUE,0,VLOOKUP(Журналисты!$B892,'13'!$B$2:$C$400,2,0))</f>
        <v>0</v>
      </c>
      <c r="G892" s="47">
        <f>IF(ISNA(VLOOKUP(Журналисты!$B892,'14'!$B$2:$C$400,2,0))=TRUE,0,VLOOKUP(Журналисты!$B892,'14'!$B$2:$C$400,2,0))</f>
        <v>0</v>
      </c>
      <c r="H892" s="47">
        <f>IF(ISNA(VLOOKUP(Журналисты!$B892,'15'!$B$2:$C$400,2,0))=TRUE,0,VLOOKUP(Журналисты!$B892,'15'!$B$2:$C$400,2,0))</f>
        <v>0</v>
      </c>
      <c r="I892" s="37">
        <f t="shared" si="51"/>
        <v>2000000</v>
      </c>
      <c r="K892" s="39">
        <f t="shared" si="49"/>
        <v>2</v>
      </c>
      <c r="M892" s="38" t="str">
        <f t="shared" si="50"/>
        <v>KingDiamonD</v>
      </c>
    </row>
    <row r="893" spans="1:13" ht="15">
      <c r="A893" s="46">
        <f>COUNTIFS(B$3:B$1130,B893)</f>
        <v>1</v>
      </c>
      <c r="B893" s="48" t="s">
        <v>318</v>
      </c>
      <c r="C893" s="47">
        <f>IF(ISNA(VLOOKUP(Журналисты!$B893,'10'!$B$2:$C$400,2,0))=TRUE,0,VLOOKUP(Журналисты!$B893,'10'!$B$2:$C$400,2,0))</f>
        <v>1000000</v>
      </c>
      <c r="D893" s="47">
        <f>IF(ISNA(VLOOKUP(Журналисты!$B893,'11'!$B$2:$C$400,2,0))=TRUE,0,VLOOKUP(Журналисты!$B893,'11'!$B$2:$C$400,2,0))</f>
        <v>1000000</v>
      </c>
      <c r="E893" s="47">
        <f>IF(ISNA(VLOOKUP(Журналисты!$B893,'12'!$B$2:$C$400,2,0))=TRUE,0,VLOOKUP(Журналисты!$B893,'12'!$B$2:$C$400,2,0))</f>
        <v>0</v>
      </c>
      <c r="F893" s="47">
        <f>IF(ISNA(VLOOKUP(Журналисты!$B893,'13'!$B$2:$C$400,2,0))=TRUE,0,VLOOKUP(Журналисты!$B893,'13'!$B$2:$C$400,2,0))</f>
        <v>0</v>
      </c>
      <c r="G893" s="47">
        <f>IF(ISNA(VLOOKUP(Журналисты!$B893,'14'!$B$2:$C$400,2,0))=TRUE,0,VLOOKUP(Журналисты!$B893,'14'!$B$2:$C$400,2,0))</f>
        <v>0</v>
      </c>
      <c r="H893" s="47">
        <f>IF(ISNA(VLOOKUP(Журналисты!$B893,'15'!$B$2:$C$400,2,0))=TRUE,0,VLOOKUP(Журналисты!$B893,'15'!$B$2:$C$400,2,0))</f>
        <v>0</v>
      </c>
      <c r="I893" s="37">
        <f t="shared" si="51"/>
        <v>2000000</v>
      </c>
      <c r="K893" s="39">
        <f t="shared" si="49"/>
        <v>2</v>
      </c>
      <c r="M893" s="38" t="str">
        <f t="shared" si="50"/>
        <v>Mist</v>
      </c>
    </row>
    <row r="894" spans="1:13" ht="15">
      <c r="A894" s="46">
        <f>COUNTIFS(B$3:B$1130,B894)</f>
        <v>1</v>
      </c>
      <c r="B894" s="48" t="s">
        <v>321</v>
      </c>
      <c r="C894" s="47">
        <f>IF(ISNA(VLOOKUP(Журналисты!$B894,'10'!$B$2:$C$400,2,0))=TRUE,0,VLOOKUP(Журналисты!$B894,'10'!$B$2:$C$400,2,0))</f>
        <v>800000</v>
      </c>
      <c r="D894" s="47">
        <f>IF(ISNA(VLOOKUP(Журналисты!$B894,'11'!$B$2:$C$400,2,0))=TRUE,0,VLOOKUP(Журналисты!$B894,'11'!$B$2:$C$400,2,0))</f>
        <v>800000</v>
      </c>
      <c r="E894" s="47">
        <f>IF(ISNA(VLOOKUP(Журналисты!$B894,'12'!$B$2:$C$400,2,0))=TRUE,0,VLOOKUP(Журналисты!$B894,'12'!$B$2:$C$400,2,0))</f>
        <v>0</v>
      </c>
      <c r="F894" s="47">
        <f>IF(ISNA(VLOOKUP(Журналисты!$B894,'13'!$B$2:$C$400,2,0))=TRUE,0,VLOOKUP(Журналисты!$B894,'13'!$B$2:$C$400,2,0))</f>
        <v>0</v>
      </c>
      <c r="G894" s="47">
        <f>IF(ISNA(VLOOKUP(Журналисты!$B894,'14'!$B$2:$C$400,2,0))=TRUE,0,VLOOKUP(Журналисты!$B894,'14'!$B$2:$C$400,2,0))</f>
        <v>0</v>
      </c>
      <c r="H894" s="47">
        <f>IF(ISNA(VLOOKUP(Журналисты!$B894,'15'!$B$2:$C$400,2,0))=TRUE,0,VLOOKUP(Журналисты!$B894,'15'!$B$2:$C$400,2,0))</f>
        <v>0</v>
      </c>
      <c r="I894" s="37">
        <f t="shared" si="51"/>
        <v>1600000</v>
      </c>
      <c r="K894" s="39">
        <f t="shared" si="49"/>
        <v>2</v>
      </c>
      <c r="M894" s="38" t="str">
        <f t="shared" si="50"/>
        <v>Лори</v>
      </c>
    </row>
    <row r="895" spans="1:13" ht="15">
      <c r="A895" s="46">
        <f>COUNTIFS(B$3:B$1130,B895)</f>
        <v>1</v>
      </c>
      <c r="B895" s="48" t="s">
        <v>320</v>
      </c>
      <c r="C895" s="47">
        <f>IF(ISNA(VLOOKUP(Журналисты!$B895,'10'!$B$2:$C$400,2,0))=TRUE,0,VLOOKUP(Журналисты!$B895,'10'!$B$2:$C$400,2,0))</f>
        <v>800000</v>
      </c>
      <c r="D895" s="47">
        <f>IF(ISNA(VLOOKUP(Журналисты!$B895,'11'!$B$2:$C$400,2,0))=TRUE,0,VLOOKUP(Журналисты!$B895,'11'!$B$2:$C$400,2,0))</f>
        <v>800000</v>
      </c>
      <c r="E895" s="47">
        <f>IF(ISNA(VLOOKUP(Журналисты!$B895,'12'!$B$2:$C$400,2,0))=TRUE,0,VLOOKUP(Журналисты!$B895,'12'!$B$2:$C$400,2,0))</f>
        <v>0</v>
      </c>
      <c r="F895" s="47">
        <f>IF(ISNA(VLOOKUP(Журналисты!$B895,'13'!$B$2:$C$400,2,0))=TRUE,0,VLOOKUP(Журналисты!$B895,'13'!$B$2:$C$400,2,0))</f>
        <v>0</v>
      </c>
      <c r="G895" s="47">
        <f>IF(ISNA(VLOOKUP(Журналисты!$B895,'14'!$B$2:$C$400,2,0))=TRUE,0,VLOOKUP(Журналисты!$B895,'14'!$B$2:$C$400,2,0))</f>
        <v>0</v>
      </c>
      <c r="H895" s="47">
        <f>IF(ISNA(VLOOKUP(Журналисты!$B895,'15'!$B$2:$C$400,2,0))=TRUE,0,VLOOKUP(Журналисты!$B895,'15'!$B$2:$C$400,2,0))</f>
        <v>0</v>
      </c>
      <c r="I895" s="37">
        <f t="shared" si="51"/>
        <v>1600000</v>
      </c>
      <c r="K895" s="39">
        <f t="shared" si="49"/>
        <v>2</v>
      </c>
      <c r="M895" s="38" t="str">
        <f t="shared" si="50"/>
        <v>Dogmar</v>
      </c>
    </row>
    <row r="896" spans="1:13" ht="15">
      <c r="A896" s="46">
        <f>COUNTIFS(B$3:B$1130,B896)</f>
        <v>1</v>
      </c>
      <c r="B896" s="48" t="s">
        <v>335</v>
      </c>
      <c r="C896" s="47">
        <f>IF(ISNA(VLOOKUP(Журналисты!$B896,'10'!$B$2:$C$400,2,0))=TRUE,0,VLOOKUP(Журналисты!$B896,'10'!$B$2:$C$400,2,0))</f>
        <v>0</v>
      </c>
      <c r="D896" s="47">
        <f>IF(ISNA(VLOOKUP(Журналисты!$B896,'11'!$B$2:$C$400,2,0))=TRUE,0,VLOOKUP(Журналисты!$B896,'11'!$B$2:$C$400,2,0))</f>
        <v>700000</v>
      </c>
      <c r="E896" s="47">
        <f>IF(ISNA(VLOOKUP(Журналисты!$B896,'12'!$B$2:$C$400,2,0))=TRUE,0,VLOOKUP(Журналисты!$B896,'12'!$B$2:$C$400,2,0))</f>
        <v>0</v>
      </c>
      <c r="F896" s="47">
        <f>IF(ISNA(VLOOKUP(Журналисты!$B896,'13'!$B$2:$C$400,2,0))=TRUE,0,VLOOKUP(Журналисты!$B896,'13'!$B$2:$C$400,2,0))</f>
        <v>0</v>
      </c>
      <c r="G896" s="47">
        <f>IF(ISNA(VLOOKUP(Журналисты!$B896,'14'!$B$2:$C$400,2,0))=TRUE,0,VLOOKUP(Журналисты!$B896,'14'!$B$2:$C$400,2,0))</f>
        <v>0</v>
      </c>
      <c r="H896" s="47">
        <f>IF(ISNA(VLOOKUP(Журналисты!$B896,'15'!$B$2:$C$400,2,0))=TRUE,0,VLOOKUP(Журналисты!$B896,'15'!$B$2:$C$400,2,0))</f>
        <v>0</v>
      </c>
      <c r="I896" s="37">
        <f t="shared" si="51"/>
        <v>700000</v>
      </c>
      <c r="K896" s="39">
        <f t="shared" si="49"/>
        <v>1</v>
      </c>
      <c r="M896" s="38" t="str">
        <f t="shared" si="50"/>
        <v>SUCKS</v>
      </c>
    </row>
    <row r="897" spans="1:13" ht="15">
      <c r="A897" s="46">
        <f>COUNTIFS(B$3:B$1130,B897)</f>
        <v>1</v>
      </c>
      <c r="B897" s="48" t="s">
        <v>322</v>
      </c>
      <c r="C897" s="47">
        <f>IF(ISNA(VLOOKUP(Журналисты!$B897,'10'!$B$2:$C$400,2,0))=TRUE,0,VLOOKUP(Журналисты!$B897,'10'!$B$2:$C$400,2,0))</f>
        <v>600000</v>
      </c>
      <c r="D897" s="47">
        <f>IF(ISNA(VLOOKUP(Журналисты!$B897,'11'!$B$2:$C$400,2,0))=TRUE,0,VLOOKUP(Журналисты!$B897,'11'!$B$2:$C$400,2,0))</f>
        <v>600000</v>
      </c>
      <c r="E897" s="47">
        <f>IF(ISNA(VLOOKUP(Журналисты!$B897,'12'!$B$2:$C$400,2,0))=TRUE,0,VLOOKUP(Журналисты!$B897,'12'!$B$2:$C$400,2,0))</f>
        <v>0</v>
      </c>
      <c r="F897" s="47">
        <f>IF(ISNA(VLOOKUP(Журналисты!$B897,'13'!$B$2:$C$400,2,0))=TRUE,0,VLOOKUP(Журналисты!$B897,'13'!$B$2:$C$400,2,0))</f>
        <v>0</v>
      </c>
      <c r="G897" s="47">
        <f>IF(ISNA(VLOOKUP(Журналисты!$B897,'14'!$B$2:$C$400,2,0))=TRUE,0,VLOOKUP(Журналисты!$B897,'14'!$B$2:$C$400,2,0))</f>
        <v>0</v>
      </c>
      <c r="H897" s="47">
        <f>IF(ISNA(VLOOKUP(Журналисты!$B897,'15'!$B$2:$C$400,2,0))=TRUE,0,VLOOKUP(Журналисты!$B897,'15'!$B$2:$C$400,2,0))</f>
        <v>0</v>
      </c>
      <c r="I897" s="37">
        <f t="shared" si="51"/>
        <v>1200000</v>
      </c>
      <c r="K897" s="39">
        <f t="shared" si="49"/>
        <v>2</v>
      </c>
      <c r="M897" s="38" t="str">
        <f t="shared" si="50"/>
        <v>Chernik_Sergiy</v>
      </c>
    </row>
    <row r="898" spans="1:13" ht="15">
      <c r="A898" s="46">
        <f>COUNTIFS(B$3:B$1130,B898)</f>
        <v>1</v>
      </c>
      <c r="B898" s="48" t="s">
        <v>336</v>
      </c>
      <c r="C898" s="47">
        <f>IF(ISNA(VLOOKUP(Журналисты!$B898,'10'!$B$2:$C$400,2,0))=TRUE,0,VLOOKUP(Журналисты!$B898,'10'!$B$2:$C$400,2,0))</f>
        <v>0</v>
      </c>
      <c r="D898" s="47">
        <f>IF(ISNA(VLOOKUP(Журналисты!$B898,'11'!$B$2:$C$400,2,0))=TRUE,0,VLOOKUP(Журналисты!$B898,'11'!$B$2:$C$400,2,0))</f>
        <v>500000</v>
      </c>
      <c r="E898" s="47">
        <f>IF(ISNA(VLOOKUP(Журналисты!$B898,'12'!$B$2:$C$400,2,0))=TRUE,0,VLOOKUP(Журналисты!$B898,'12'!$B$2:$C$400,2,0))</f>
        <v>0</v>
      </c>
      <c r="F898" s="47">
        <f>IF(ISNA(VLOOKUP(Журналисты!$B898,'13'!$B$2:$C$400,2,0))=TRUE,0,VLOOKUP(Журналисты!$B898,'13'!$B$2:$C$400,2,0))</f>
        <v>0</v>
      </c>
      <c r="G898" s="47">
        <f>IF(ISNA(VLOOKUP(Журналисты!$B898,'14'!$B$2:$C$400,2,0))=TRUE,0,VLOOKUP(Журналисты!$B898,'14'!$B$2:$C$400,2,0))</f>
        <v>0</v>
      </c>
      <c r="H898" s="47">
        <f>IF(ISNA(VLOOKUP(Журналисты!$B898,'15'!$B$2:$C$400,2,0))=TRUE,0,VLOOKUP(Журналисты!$B898,'15'!$B$2:$C$400,2,0))</f>
        <v>0</v>
      </c>
      <c r="I898" s="37">
        <f t="shared" si="51"/>
        <v>500000</v>
      </c>
      <c r="K898" s="39">
        <f t="shared" si="49"/>
        <v>1</v>
      </c>
      <c r="M898" s="38" t="str">
        <f t="shared" si="50"/>
        <v>JAFA</v>
      </c>
    </row>
    <row r="899" spans="1:13" ht="15">
      <c r="A899" s="46">
        <f>COUNTIFS(B$3:B$1130,B899)</f>
        <v>1</v>
      </c>
      <c r="B899" s="48" t="s">
        <v>337</v>
      </c>
      <c r="C899" s="47">
        <f>IF(ISNA(VLOOKUP(Журналисты!$B899,'10'!$B$2:$C$400,2,0))=TRUE,0,VLOOKUP(Журналисты!$B899,'10'!$B$2:$C$400,2,0))</f>
        <v>0</v>
      </c>
      <c r="D899" s="47">
        <f>IF(ISNA(VLOOKUP(Журналисты!$B899,'11'!$B$2:$C$400,2,0))=TRUE,0,VLOOKUP(Журналисты!$B899,'11'!$B$2:$C$400,2,0))</f>
        <v>500000</v>
      </c>
      <c r="E899" s="47">
        <f>IF(ISNA(VLOOKUP(Журналисты!$B899,'12'!$B$2:$C$400,2,0))=TRUE,0,VLOOKUP(Журналисты!$B899,'12'!$B$2:$C$400,2,0))</f>
        <v>0</v>
      </c>
      <c r="F899" s="47">
        <f>IF(ISNA(VLOOKUP(Журналисты!$B899,'13'!$B$2:$C$400,2,0))=TRUE,0,VLOOKUP(Журналисты!$B899,'13'!$B$2:$C$400,2,0))</f>
        <v>0</v>
      </c>
      <c r="G899" s="47">
        <f>IF(ISNA(VLOOKUP(Журналисты!$B899,'14'!$B$2:$C$400,2,0))=TRUE,0,VLOOKUP(Журналисты!$B899,'14'!$B$2:$C$400,2,0))</f>
        <v>0</v>
      </c>
      <c r="H899" s="47">
        <f>IF(ISNA(VLOOKUP(Журналисты!$B899,'15'!$B$2:$C$400,2,0))=TRUE,0,VLOOKUP(Журналисты!$B899,'15'!$B$2:$C$400,2,0))</f>
        <v>0</v>
      </c>
      <c r="I899" s="37">
        <f t="shared" si="51"/>
        <v>500000</v>
      </c>
      <c r="K899" s="39">
        <f aca="true" t="shared" si="52" ref="K899:K904">COUNTIFS(C899:H899,"&gt;0")</f>
        <v>1</v>
      </c>
      <c r="M899" s="38" t="str">
        <f aca="true" t="shared" si="53" ref="M899:M945">B899</f>
        <v>shaverma</v>
      </c>
    </row>
    <row r="900" spans="1:13" ht="15">
      <c r="A900" s="46">
        <f>COUNTIFS(B$3:B$1130,B900)</f>
        <v>1</v>
      </c>
      <c r="B900" s="48" t="s">
        <v>323</v>
      </c>
      <c r="C900" s="47">
        <f>IF(ISNA(VLOOKUP(Журналисты!$B900,'10'!$B$2:$C$400,2,0))=TRUE,0,VLOOKUP(Журналисты!$B900,'10'!$B$2:$C$400,2,0))</f>
        <v>400000</v>
      </c>
      <c r="D900" s="47">
        <f>IF(ISNA(VLOOKUP(Журналисты!$B900,'11'!$B$2:$C$400,2,0))=TRUE,0,VLOOKUP(Журналисты!$B900,'11'!$B$2:$C$400,2,0))</f>
        <v>400000</v>
      </c>
      <c r="E900" s="47">
        <f>IF(ISNA(VLOOKUP(Журналисты!$B900,'12'!$B$2:$C$400,2,0))=TRUE,0,VLOOKUP(Журналисты!$B900,'12'!$B$2:$C$400,2,0))</f>
        <v>0</v>
      </c>
      <c r="F900" s="47">
        <f>IF(ISNA(VLOOKUP(Журналисты!$B900,'13'!$B$2:$C$400,2,0))=TRUE,0,VLOOKUP(Журналисты!$B900,'13'!$B$2:$C$400,2,0))</f>
        <v>0</v>
      </c>
      <c r="G900" s="47">
        <f>IF(ISNA(VLOOKUP(Журналисты!$B900,'14'!$B$2:$C$400,2,0))=TRUE,0,VLOOKUP(Журналисты!$B900,'14'!$B$2:$C$400,2,0))</f>
        <v>0</v>
      </c>
      <c r="H900" s="47">
        <f>IF(ISNA(VLOOKUP(Журналисты!$B900,'15'!$B$2:$C$400,2,0))=TRUE,0,VLOOKUP(Журналисты!$B900,'15'!$B$2:$C$400,2,0))</f>
        <v>0</v>
      </c>
      <c r="I900" s="37">
        <f t="shared" si="51"/>
        <v>800000</v>
      </c>
      <c r="K900" s="39">
        <f t="shared" si="52"/>
        <v>2</v>
      </c>
      <c r="M900" s="38" t="str">
        <f t="shared" si="53"/>
        <v>Shvecov</v>
      </c>
    </row>
    <row r="901" spans="1:13" ht="39">
      <c r="A901" s="46">
        <f>COUNTIFS(B$3:B$1130,B901)</f>
        <v>1</v>
      </c>
      <c r="B901" s="49" t="s">
        <v>84</v>
      </c>
      <c r="C901" s="47">
        <f>IF(ISNA(VLOOKUP(Журналисты!$B901,'10'!$B$2:$C$400,2,0))=TRUE,0,VLOOKUP(Журналисты!$B901,'10'!$B$2:$C$400,2,0))</f>
        <v>26100000</v>
      </c>
      <c r="D901" s="47">
        <f>IF(ISNA(VLOOKUP(Журналисты!$B901,'11'!$B$2:$C$400,2,0))=TRUE,0,VLOOKUP(Журналисты!$B901,'11'!$B$2:$C$400,2,0))</f>
        <v>0</v>
      </c>
      <c r="E901" s="47">
        <f>IF(ISNA(VLOOKUP(Журналисты!$B901,'12'!$B$2:$C$400,2,0))=TRUE,0,VLOOKUP(Журналисты!$B901,'12'!$B$2:$C$400,2,0))</f>
        <v>0</v>
      </c>
      <c r="F901" s="47">
        <f>IF(ISNA(VLOOKUP(Журналисты!$B901,'13'!$B$2:$C$400,2,0))=TRUE,0,VLOOKUP(Журналисты!$B901,'13'!$B$2:$C$400,2,0))</f>
        <v>0</v>
      </c>
      <c r="G901" s="47">
        <f>IF(ISNA(VLOOKUP(Журналисты!$B901,'14'!$B$2:$C$400,2,0))=TRUE,0,VLOOKUP(Журналисты!$B901,'14'!$B$2:$C$400,2,0))</f>
        <v>0</v>
      </c>
      <c r="H901" s="47">
        <f>IF(ISNA(VLOOKUP(Журналисты!$B901,'15'!$B$2:$C$400,2,0))=TRUE,0,VLOOKUP(Журналисты!$B901,'15'!$B$2:$C$400,2,0))</f>
        <v>0</v>
      </c>
      <c r="I901" s="37">
        <f t="shared" si="51"/>
        <v>26100000</v>
      </c>
      <c r="K901" s="39">
        <f t="shared" si="52"/>
        <v>1</v>
      </c>
      <c r="M901" s="38" t="str">
        <f t="shared" si="53"/>
        <v>Сергей Бобровников (Serserser)</v>
      </c>
    </row>
    <row r="902" spans="1:13" ht="15">
      <c r="A902" s="46">
        <f>COUNTIFS(B$3:B$1130,B902)</f>
        <v>1</v>
      </c>
      <c r="B902" s="49" t="s">
        <v>122</v>
      </c>
      <c r="C902" s="47">
        <f>IF(ISNA(VLOOKUP(Журналисты!$B902,'10'!$B$2:$C$400,2,0))=TRUE,0,VLOOKUP(Журналисты!$B902,'10'!$B$2:$C$400,2,0))</f>
        <v>18000000</v>
      </c>
      <c r="D902" s="47">
        <f>IF(ISNA(VLOOKUP(Журналисты!$B902,'11'!$B$2:$C$400,2,0))=TRUE,0,VLOOKUP(Журналисты!$B902,'11'!$B$2:$C$400,2,0))</f>
        <v>0</v>
      </c>
      <c r="E902" s="47">
        <f>IF(ISNA(VLOOKUP(Журналисты!$B902,'12'!$B$2:$C$400,2,0))=TRUE,0,VLOOKUP(Журналисты!$B902,'12'!$B$2:$C$400,2,0))</f>
        <v>0</v>
      </c>
      <c r="F902" s="47">
        <f>IF(ISNA(VLOOKUP(Журналисты!$B902,'13'!$B$2:$C$400,2,0))=TRUE,0,VLOOKUP(Журналисты!$B902,'13'!$B$2:$C$400,2,0))</f>
        <v>0</v>
      </c>
      <c r="G902" s="47">
        <f>IF(ISNA(VLOOKUP(Журналисты!$B902,'14'!$B$2:$C$400,2,0))=TRUE,0,VLOOKUP(Журналисты!$B902,'14'!$B$2:$C$400,2,0))</f>
        <v>0</v>
      </c>
      <c r="H902" s="47">
        <f>IF(ISNA(VLOOKUP(Журналисты!$B902,'15'!$B$2:$C$400,2,0))=TRUE,0,VLOOKUP(Журналисты!$B902,'15'!$B$2:$C$400,2,0))</f>
        <v>0</v>
      </c>
      <c r="I902" s="37">
        <f t="shared" si="51"/>
        <v>18000000</v>
      </c>
      <c r="K902" s="39">
        <f t="shared" si="52"/>
        <v>1</v>
      </c>
      <c r="M902" s="38" t="str">
        <f t="shared" si="53"/>
        <v xml:space="preserve">Сергометр </v>
      </c>
    </row>
    <row r="903" spans="1:13" ht="15">
      <c r="A903" s="46">
        <f>COUNTIFS(B$3:B$1130,B903)</f>
        <v>1</v>
      </c>
      <c r="B903" s="49" t="s">
        <v>220</v>
      </c>
      <c r="C903" s="47">
        <f>IF(ISNA(VLOOKUP(Журналисты!$B903,'10'!$B$2:$C$400,2,0))=TRUE,0,VLOOKUP(Журналисты!$B903,'10'!$B$2:$C$400,2,0))</f>
        <v>5100000</v>
      </c>
      <c r="D903" s="47">
        <f>IF(ISNA(VLOOKUP(Журналисты!$B903,'11'!$B$2:$C$400,2,0))=TRUE,0,VLOOKUP(Журналисты!$B903,'11'!$B$2:$C$400,2,0))</f>
        <v>0</v>
      </c>
      <c r="E903" s="47">
        <f>IF(ISNA(VLOOKUP(Журналисты!$B903,'12'!$B$2:$C$400,2,0))=TRUE,0,VLOOKUP(Журналисты!$B903,'12'!$B$2:$C$400,2,0))</f>
        <v>0</v>
      </c>
      <c r="F903" s="47">
        <f>IF(ISNA(VLOOKUP(Журналисты!$B903,'13'!$B$2:$C$400,2,0))=TRUE,0,VLOOKUP(Журналисты!$B903,'13'!$B$2:$C$400,2,0))</f>
        <v>0</v>
      </c>
      <c r="G903" s="47">
        <f>IF(ISNA(VLOOKUP(Журналисты!$B903,'14'!$B$2:$C$400,2,0))=TRUE,0,VLOOKUP(Журналисты!$B903,'14'!$B$2:$C$400,2,0))</f>
        <v>0</v>
      </c>
      <c r="H903" s="47">
        <f>IF(ISNA(VLOOKUP(Журналисты!$B903,'15'!$B$2:$C$400,2,0))=TRUE,0,VLOOKUP(Журналисты!$B903,'15'!$B$2:$C$400,2,0))</f>
        <v>0</v>
      </c>
      <c r="I903" s="37">
        <f t="shared" si="51"/>
        <v>5100000</v>
      </c>
      <c r="K903" s="39">
        <f t="shared" si="52"/>
        <v>1</v>
      </c>
      <c r="M903" s="38" t="str">
        <f t="shared" si="53"/>
        <v>крис бернет</v>
      </c>
    </row>
    <row r="904" spans="1:13" ht="15">
      <c r="A904" s="46">
        <f>COUNTIFS(B$3:B$1130,B904)</f>
        <v>1</v>
      </c>
      <c r="B904" s="49" t="s">
        <v>293</v>
      </c>
      <c r="C904" s="47">
        <f>IF(ISNA(VLOOKUP(Журналисты!$B904,'10'!$B$2:$C$400,2,0))=TRUE,0,VLOOKUP(Журналисты!$B904,'10'!$B$2:$C$400,2,0))</f>
        <v>2300000</v>
      </c>
      <c r="D904" s="47">
        <f>IF(ISNA(VLOOKUP(Журналисты!$B904,'11'!$B$2:$C$400,2,0))=TRUE,0,VLOOKUP(Журналисты!$B904,'11'!$B$2:$C$400,2,0))</f>
        <v>0</v>
      </c>
      <c r="E904" s="47">
        <f>IF(ISNA(VLOOKUP(Журналисты!$B904,'12'!$B$2:$C$400,2,0))=TRUE,0,VLOOKUP(Журналисты!$B904,'12'!$B$2:$C$400,2,0))</f>
        <v>0</v>
      </c>
      <c r="F904" s="47">
        <f>IF(ISNA(VLOOKUP(Журналисты!$B904,'13'!$B$2:$C$400,2,0))=TRUE,0,VLOOKUP(Журналисты!$B904,'13'!$B$2:$C$400,2,0))</f>
        <v>0</v>
      </c>
      <c r="G904" s="47">
        <f>IF(ISNA(VLOOKUP(Журналисты!$B904,'14'!$B$2:$C$400,2,0))=TRUE,0,VLOOKUP(Журналисты!$B904,'14'!$B$2:$C$400,2,0))</f>
        <v>0</v>
      </c>
      <c r="H904" s="47">
        <f>IF(ISNA(VLOOKUP(Журналисты!$B904,'15'!$B$2:$C$400,2,0))=TRUE,0,VLOOKUP(Журналисты!$B904,'15'!$B$2:$C$400,2,0))</f>
        <v>0</v>
      </c>
      <c r="I904" s="37">
        <f t="shared" si="51"/>
        <v>2300000</v>
      </c>
      <c r="K904" s="39">
        <f t="shared" si="52"/>
        <v>1</v>
      </c>
      <c r="M904" s="38" t="str">
        <f t="shared" si="53"/>
        <v>dead_moroz_amur</v>
      </c>
    </row>
    <row r="905" ht="15">
      <c r="M905" s="38">
        <f t="shared" si="53"/>
        <v>0</v>
      </c>
    </row>
    <row r="906" spans="3:13" ht="15">
      <c r="C906" s="28">
        <f>SUM(C3:C904)</f>
        <v>5497125000</v>
      </c>
      <c r="D906" s="28">
        <f aca="true" t="shared" si="54" ref="D906:I906">SUM(D3:D904)</f>
        <v>5611125000</v>
      </c>
      <c r="E906" s="28">
        <f t="shared" si="54"/>
        <v>5747570000</v>
      </c>
      <c r="F906" s="28">
        <f t="shared" si="54"/>
        <v>5115500000</v>
      </c>
      <c r="G906" s="28">
        <f t="shared" si="54"/>
        <v>4921700000</v>
      </c>
      <c r="H906" s="28">
        <f t="shared" si="54"/>
        <v>4047700000</v>
      </c>
      <c r="I906" s="28">
        <f t="shared" si="54"/>
        <v>30940720000</v>
      </c>
      <c r="M906" s="38">
        <f t="shared" si="53"/>
        <v>0</v>
      </c>
    </row>
    <row r="907" ht="15">
      <c r="M907" s="38">
        <f t="shared" si="53"/>
        <v>0</v>
      </c>
    </row>
    <row r="908" ht="15">
      <c r="M908" s="38">
        <f t="shared" si="53"/>
        <v>0</v>
      </c>
    </row>
    <row r="909" ht="15">
      <c r="M909" s="38">
        <f t="shared" si="53"/>
        <v>0</v>
      </c>
    </row>
    <row r="910" ht="15">
      <c r="M910" s="38">
        <f t="shared" si="53"/>
        <v>0</v>
      </c>
    </row>
    <row r="911" ht="15">
      <c r="M911" s="38">
        <f t="shared" si="53"/>
        <v>0</v>
      </c>
    </row>
    <row r="912" ht="15">
      <c r="M912" s="38">
        <f t="shared" si="53"/>
        <v>0</v>
      </c>
    </row>
    <row r="913" ht="15">
      <c r="M913" s="38">
        <f t="shared" si="53"/>
        <v>0</v>
      </c>
    </row>
    <row r="914" ht="15">
      <c r="M914" s="38">
        <f t="shared" si="53"/>
        <v>0</v>
      </c>
    </row>
    <row r="915" ht="15">
      <c r="M915" s="38">
        <f t="shared" si="53"/>
        <v>0</v>
      </c>
    </row>
    <row r="916" ht="15">
      <c r="M916" s="38">
        <f t="shared" si="53"/>
        <v>0</v>
      </c>
    </row>
    <row r="917" ht="15">
      <c r="M917" s="38">
        <f t="shared" si="53"/>
        <v>0</v>
      </c>
    </row>
    <row r="918" ht="15">
      <c r="M918" s="38">
        <f t="shared" si="53"/>
        <v>0</v>
      </c>
    </row>
    <row r="919" ht="15">
      <c r="M919" s="38">
        <f t="shared" si="53"/>
        <v>0</v>
      </c>
    </row>
    <row r="920" ht="15">
      <c r="M920" s="38">
        <f t="shared" si="53"/>
        <v>0</v>
      </c>
    </row>
    <row r="921" ht="15">
      <c r="M921" s="38">
        <f t="shared" si="53"/>
        <v>0</v>
      </c>
    </row>
    <row r="922" ht="15">
      <c r="M922" s="38">
        <f t="shared" si="53"/>
        <v>0</v>
      </c>
    </row>
    <row r="923" ht="15">
      <c r="M923" s="38">
        <f t="shared" si="53"/>
        <v>0</v>
      </c>
    </row>
    <row r="924" ht="15">
      <c r="M924" s="38">
        <f t="shared" si="53"/>
        <v>0</v>
      </c>
    </row>
    <row r="925" ht="15">
      <c r="M925" s="38">
        <f t="shared" si="53"/>
        <v>0</v>
      </c>
    </row>
    <row r="926" ht="15">
      <c r="M926" s="38">
        <f t="shared" si="53"/>
        <v>0</v>
      </c>
    </row>
    <row r="927" ht="15">
      <c r="M927" s="38">
        <f t="shared" si="53"/>
        <v>0</v>
      </c>
    </row>
    <row r="928" ht="15">
      <c r="M928" s="38">
        <f t="shared" si="53"/>
        <v>0</v>
      </c>
    </row>
    <row r="929" ht="15">
      <c r="M929" s="38">
        <f t="shared" si="53"/>
        <v>0</v>
      </c>
    </row>
    <row r="930" ht="15">
      <c r="M930" s="38">
        <f t="shared" si="53"/>
        <v>0</v>
      </c>
    </row>
    <row r="931" ht="15">
      <c r="M931" s="38">
        <f t="shared" si="53"/>
        <v>0</v>
      </c>
    </row>
    <row r="932" ht="15">
      <c r="M932" s="38">
        <f t="shared" si="53"/>
        <v>0</v>
      </c>
    </row>
    <row r="933" ht="15">
      <c r="M933" s="38">
        <f t="shared" si="53"/>
        <v>0</v>
      </c>
    </row>
    <row r="934" ht="15">
      <c r="M934" s="38">
        <f t="shared" si="53"/>
        <v>0</v>
      </c>
    </row>
    <row r="935" ht="15">
      <c r="M935" s="38">
        <f t="shared" si="53"/>
        <v>0</v>
      </c>
    </row>
    <row r="936" ht="15">
      <c r="M936" s="38">
        <f t="shared" si="53"/>
        <v>0</v>
      </c>
    </row>
    <row r="937" ht="15">
      <c r="M937" s="38">
        <f t="shared" si="53"/>
        <v>0</v>
      </c>
    </row>
    <row r="938" ht="15">
      <c r="M938" s="38">
        <f t="shared" si="53"/>
        <v>0</v>
      </c>
    </row>
    <row r="939" ht="15">
      <c r="M939" s="38">
        <f t="shared" si="53"/>
        <v>0</v>
      </c>
    </row>
    <row r="940" ht="15">
      <c r="M940" s="38">
        <f t="shared" si="53"/>
        <v>0</v>
      </c>
    </row>
    <row r="941" ht="15">
      <c r="M941" s="38">
        <f t="shared" si="53"/>
        <v>0</v>
      </c>
    </row>
    <row r="942" ht="15">
      <c r="M942" s="38">
        <f t="shared" si="53"/>
        <v>0</v>
      </c>
    </row>
    <row r="943" ht="15">
      <c r="M943" s="38">
        <f t="shared" si="53"/>
        <v>0</v>
      </c>
    </row>
    <row r="944" ht="15">
      <c r="M944" s="38">
        <f t="shared" si="53"/>
        <v>0</v>
      </c>
    </row>
    <row r="945" ht="15">
      <c r="M945" s="38">
        <f t="shared" si="53"/>
        <v>0</v>
      </c>
    </row>
  </sheetData>
  <mergeCells count="1">
    <mergeCell ref="C1:H1"/>
  </mergeCells>
  <printOptions/>
  <pageMargins left="0.7" right="0.7" top="0.75" bottom="0.75" header="0.3" footer="0.3"/>
  <pageSetup horizontalDpi="600" verticalDpi="600" orientation="portrait" paperSize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C5:S30"/>
  <sheetViews>
    <sheetView workbookViewId="0" topLeftCell="A1">
      <selection activeCell="R24" sqref="R24"/>
    </sheetView>
  </sheetViews>
  <sheetFormatPr defaultColWidth="9.140625" defaultRowHeight="15"/>
  <cols>
    <col min="1" max="2" width="1.1484375" style="0" customWidth="1"/>
    <col min="10" max="10" width="15.57421875" style="0" bestFit="1" customWidth="1"/>
    <col min="12" max="12" width="0.85546875" style="0" customWidth="1"/>
    <col min="14" max="14" width="1.1484375" style="0" customWidth="1"/>
    <col min="15" max="15" width="1.421875" style="0" customWidth="1"/>
    <col min="18" max="18" width="12.28125" style="0" customWidth="1"/>
    <col min="19" max="19" width="14.421875" style="0" customWidth="1"/>
  </cols>
  <sheetData>
    <row r="5" spans="3:16" ht="15">
      <c r="C5" t="s">
        <v>928</v>
      </c>
      <c r="I5">
        <f>COUNTA(Журналисты!B3:B904)</f>
        <v>902</v>
      </c>
      <c r="P5" t="s">
        <v>936</v>
      </c>
    </row>
    <row r="6" spans="3:19" ht="15">
      <c r="C6" t="s">
        <v>935</v>
      </c>
      <c r="P6" s="29">
        <v>12</v>
      </c>
      <c r="Q6" s="29">
        <v>13</v>
      </c>
      <c r="R6" s="29">
        <v>14</v>
      </c>
      <c r="S6" s="29">
        <v>15</v>
      </c>
    </row>
    <row r="7" spans="6:19" ht="15">
      <c r="F7" s="43" t="s">
        <v>929</v>
      </c>
      <c r="G7" s="44"/>
      <c r="H7" s="45"/>
      <c r="I7" s="36">
        <f>COUNTIFS(Журналисты!K$3:K$904,6)</f>
        <v>23</v>
      </c>
      <c r="J7" s="36">
        <f aca="true" t="shared" si="0" ref="J7:J11">ROUND(I7*100/$I$5,2)</f>
        <v>2.55</v>
      </c>
      <c r="P7" s="32" t="s">
        <v>17</v>
      </c>
      <c r="Q7" s="33" t="s">
        <v>17</v>
      </c>
      <c r="R7" s="34" t="s">
        <v>31</v>
      </c>
      <c r="S7" s="35" t="s">
        <v>591</v>
      </c>
    </row>
    <row r="8" spans="6:19" ht="15.75" customHeight="1">
      <c r="F8" s="43" t="s">
        <v>930</v>
      </c>
      <c r="G8" s="44"/>
      <c r="H8" s="45"/>
      <c r="I8" s="36">
        <f>COUNTIFS(Журналисты!K$3:K$904,5)</f>
        <v>21</v>
      </c>
      <c r="J8" s="36">
        <f t="shared" si="0"/>
        <v>2.33</v>
      </c>
      <c r="P8" s="36"/>
      <c r="Q8" s="33" t="s">
        <v>42</v>
      </c>
      <c r="R8" s="34" t="s">
        <v>591</v>
      </c>
      <c r="S8" s="35" t="s">
        <v>851</v>
      </c>
    </row>
    <row r="9" spans="6:19" ht="15">
      <c r="F9" s="43" t="s">
        <v>931</v>
      </c>
      <c r="G9" s="44"/>
      <c r="H9" s="45"/>
      <c r="I9" s="36">
        <f>COUNTIFS(Журналисты!K$3:K$904,4)</f>
        <v>41</v>
      </c>
      <c r="J9" s="36">
        <f t="shared" si="0"/>
        <v>4.55</v>
      </c>
      <c r="P9" s="36"/>
      <c r="Q9" s="33" t="s">
        <v>349</v>
      </c>
      <c r="R9" s="34" t="s">
        <v>42</v>
      </c>
      <c r="S9" s="35" t="s">
        <v>106</v>
      </c>
    </row>
    <row r="10" spans="6:19" ht="15">
      <c r="F10" s="43" t="s">
        <v>932</v>
      </c>
      <c r="G10" s="44"/>
      <c r="H10" s="45"/>
      <c r="I10" s="36">
        <f>COUNTIFS(Журналисты!K$3:K$904,3)</f>
        <v>102</v>
      </c>
      <c r="J10" s="36">
        <f t="shared" si="0"/>
        <v>11.31</v>
      </c>
      <c r="P10" s="36"/>
      <c r="Q10" s="36"/>
      <c r="R10" s="34" t="s">
        <v>712</v>
      </c>
      <c r="S10" s="35" t="s">
        <v>42</v>
      </c>
    </row>
    <row r="11" spans="6:19" ht="15.75" customHeight="1">
      <c r="F11" s="43" t="s">
        <v>933</v>
      </c>
      <c r="G11" s="44"/>
      <c r="H11" s="45"/>
      <c r="I11" s="36">
        <f>COUNTIFS(Журналисты!K$3:K$904,2)</f>
        <v>301</v>
      </c>
      <c r="J11" s="36">
        <f t="shared" si="0"/>
        <v>33.37</v>
      </c>
      <c r="P11" s="36"/>
      <c r="Q11" s="36"/>
      <c r="R11" s="34" t="s">
        <v>40</v>
      </c>
      <c r="S11" s="35" t="s">
        <v>770</v>
      </c>
    </row>
    <row r="12" spans="6:19" ht="15">
      <c r="F12" s="43" t="s">
        <v>934</v>
      </c>
      <c r="G12" s="44"/>
      <c r="H12" s="45"/>
      <c r="I12" s="36">
        <f>COUNTIFS(Журналисты!K$3:K$904,1)</f>
        <v>414</v>
      </c>
      <c r="J12" s="36">
        <f>ROUND(I12*100/$I$5,2)</f>
        <v>45.9</v>
      </c>
      <c r="P12" s="36"/>
      <c r="Q12" s="36"/>
      <c r="R12" s="34" t="s">
        <v>566</v>
      </c>
      <c r="S12" s="35" t="s">
        <v>17</v>
      </c>
    </row>
    <row r="13" spans="16:19" ht="15">
      <c r="P13" s="36"/>
      <c r="Q13" s="36"/>
      <c r="R13" s="34" t="s">
        <v>17</v>
      </c>
      <c r="S13" s="35" t="s">
        <v>566</v>
      </c>
    </row>
    <row r="18" ht="15">
      <c r="F18" t="s">
        <v>937</v>
      </c>
    </row>
    <row r="19" spans="6:13" ht="15">
      <c r="F19" s="29">
        <v>1</v>
      </c>
      <c r="G19" s="43" t="str">
        <f>VLOOKUP(J19,Журналисты!I$3:M$999,5,0)</f>
        <v>Kuraudo</v>
      </c>
      <c r="H19" s="44"/>
      <c r="I19" s="45"/>
      <c r="J19" s="37">
        <f>LARGE(Журналисты!$I$3:$I$904,1)</f>
        <v>500000000</v>
      </c>
      <c r="K19" s="36">
        <f>COUNTIFS(Журналисты!$I$3:$I$904,J19)</f>
        <v>1</v>
      </c>
      <c r="L19" s="36"/>
      <c r="M19" s="36">
        <f>VLOOKUP(G19,Журналисты!B$3:K$999,10,0)</f>
        <v>6</v>
      </c>
    </row>
    <row r="20" spans="6:13" ht="15">
      <c r="F20" s="29">
        <v>2</v>
      </c>
      <c r="G20" s="43" t="str">
        <f>VLOOKUP(J20,Журналисты!I$3:M$999,5,0)</f>
        <v>Вит Леон</v>
      </c>
      <c r="H20" s="44"/>
      <c r="I20" s="45"/>
      <c r="J20" s="37">
        <f>LARGE(Журналисты!$I$3:$I$904,2)</f>
        <v>459647500</v>
      </c>
      <c r="K20" s="36">
        <f>COUNTIFS(Журналисты!$I$3:$I$904,J20)</f>
        <v>1</v>
      </c>
      <c r="L20" s="36"/>
      <c r="M20" s="36">
        <f>VLOOKUP(G20,Журналисты!B$3:K$999,10,0)</f>
        <v>6</v>
      </c>
    </row>
    <row r="21" spans="6:13" ht="15">
      <c r="F21" s="29">
        <v>3</v>
      </c>
      <c r="G21" s="43" t="str">
        <f>VLOOKUP(J21,Журналисты!I$3:M$999,5,0)</f>
        <v>FroM In SiDe</v>
      </c>
      <c r="H21" s="44"/>
      <c r="I21" s="45"/>
      <c r="J21" s="37">
        <f>LARGE(Журналисты!$I$3:$I$904,3)</f>
        <v>400402500</v>
      </c>
      <c r="K21" s="36">
        <f>COUNTIFS(Журналисты!$I$3:$I$904,J21)</f>
        <v>1</v>
      </c>
      <c r="L21" s="36"/>
      <c r="M21" s="36">
        <f>VLOOKUP(G21,Журналисты!B$3:K$999,10,0)</f>
        <v>6</v>
      </c>
    </row>
    <row r="22" spans="6:13" ht="15">
      <c r="F22" s="29">
        <v>4</v>
      </c>
      <c r="G22" s="43" t="str">
        <f>VLOOKUP(J22,Журналисты!I$3:M$999,5,0)</f>
        <v>Algerd</v>
      </c>
      <c r="H22" s="44"/>
      <c r="I22" s="45"/>
      <c r="J22" s="37">
        <f>LARGE(Журналисты!$I$3:$I$904,4)</f>
        <v>382100000</v>
      </c>
      <c r="K22" s="36">
        <f>COUNTIFS(Журналисты!$I$3:$I$904,J22)</f>
        <v>1</v>
      </c>
      <c r="L22" s="36"/>
      <c r="M22" s="36">
        <f>VLOOKUP(G22,Журналисты!B$3:K$999,10,0)</f>
        <v>6</v>
      </c>
    </row>
    <row r="23" spans="6:13" ht="15">
      <c r="F23" s="29">
        <v>5</v>
      </c>
      <c r="G23" s="43" t="str">
        <f>VLOOKUP(J23,Журналисты!I$3:M$999,5,0)</f>
        <v>soldier5777</v>
      </c>
      <c r="H23" s="44"/>
      <c r="I23" s="45"/>
      <c r="J23" s="37">
        <f>LARGE(Журналисты!$I$3:$I$904,5)</f>
        <v>368700000</v>
      </c>
      <c r="K23" s="36">
        <f>COUNTIFS(Журналисты!$I$3:$I$904,J23)</f>
        <v>1</v>
      </c>
      <c r="L23" s="36"/>
      <c r="M23" s="36">
        <f>VLOOKUP(G23,Журналисты!B$3:K$999,10,0)</f>
        <v>6</v>
      </c>
    </row>
    <row r="24" spans="6:13" ht="15">
      <c r="F24" s="29">
        <v>6</v>
      </c>
      <c r="G24" s="43" t="str">
        <f>VLOOKUP(J24,Журналисты!I$3:M$999,5,0)</f>
        <v>erret</v>
      </c>
      <c r="H24" s="44"/>
      <c r="I24" s="45"/>
      <c r="J24" s="37">
        <f>LARGE(Журналисты!$I$3:$I$904,6)</f>
        <v>334200000</v>
      </c>
      <c r="K24" s="36">
        <f>COUNTIFS(Журналисты!$I$3:$I$904,J24)</f>
        <v>1</v>
      </c>
      <c r="L24" s="36"/>
      <c r="M24" s="36">
        <f>VLOOKUP(G24,Журналисты!B$3:K$999,10,0)</f>
        <v>6</v>
      </c>
    </row>
    <row r="25" spans="6:13" ht="15">
      <c r="F25" s="29">
        <v>7</v>
      </c>
      <c r="G25" s="43" t="str">
        <f>VLOOKUP(J25,Журналисты!I$3:M$999,5,0)</f>
        <v>Ксардакс</v>
      </c>
      <c r="H25" s="44"/>
      <c r="I25" s="45"/>
      <c r="J25" s="37">
        <f>LARGE(Журналисты!$I$3:$I$904,7)</f>
        <v>301125000</v>
      </c>
      <c r="K25" s="36">
        <f>COUNTIFS(Журналисты!$I$3:$I$904,J25)</f>
        <v>1</v>
      </c>
      <c r="L25" s="36"/>
      <c r="M25" s="36">
        <f>VLOOKUP(G25,Журналисты!B$3:K$999,10,0)</f>
        <v>6</v>
      </c>
    </row>
    <row r="26" spans="6:13" ht="15">
      <c r="F26" s="29">
        <v>8</v>
      </c>
      <c r="G26" s="43" t="str">
        <f>VLOOKUP(J26,Журналисты!I$3:M$999,5,0)</f>
        <v>Uroboros</v>
      </c>
      <c r="H26" s="44"/>
      <c r="I26" s="45"/>
      <c r="J26" s="37">
        <f>LARGE(Журналисты!$I$3:$I$904,8)</f>
        <v>281800000</v>
      </c>
      <c r="K26" s="36">
        <f>COUNTIFS(Журналисты!$I$3:$I$904,J26)</f>
        <v>1</v>
      </c>
      <c r="L26" s="36"/>
      <c r="M26" s="36">
        <f>VLOOKUP(G26,Журналисты!B$3:K$999,10,0)</f>
        <v>3</v>
      </c>
    </row>
    <row r="27" spans="6:13" ht="15">
      <c r="F27" s="29">
        <v>9</v>
      </c>
      <c r="G27" s="43" t="str">
        <f>VLOOKUP(J27,Журналисты!I$3:M$999,5,0)</f>
        <v>Саша - Белый</v>
      </c>
      <c r="H27" s="44"/>
      <c r="I27" s="45"/>
      <c r="J27" s="37">
        <f>LARGE(Журналисты!$I$3:$I$904,9)</f>
        <v>280035000</v>
      </c>
      <c r="K27" s="36">
        <f>COUNTIFS(Журналисты!$I$3:$I$904,J27)</f>
        <v>1</v>
      </c>
      <c r="L27" s="36"/>
      <c r="M27" s="36">
        <f>VLOOKUP(G27,Журналисты!B$3:K$999,10,0)</f>
        <v>5</v>
      </c>
    </row>
    <row r="28" spans="6:13" ht="15">
      <c r="F28" s="29">
        <v>10</v>
      </c>
      <c r="G28" s="43" t="str">
        <f>VLOOKUP(J28,Журналисты!I$3:M$999,5,0)</f>
        <v>Medic</v>
      </c>
      <c r="H28" s="44"/>
      <c r="I28" s="45"/>
      <c r="J28" s="37">
        <f>LARGE(Журналисты!$I$3:$I$904,10)</f>
        <v>258600000</v>
      </c>
      <c r="K28" s="36">
        <f>COUNTIFS(Журналисты!$I$3:$I$904,J28)</f>
        <v>1</v>
      </c>
      <c r="L28" s="36"/>
      <c r="M28" s="36">
        <f>VLOOKUP(G28,Журналисты!B$3:K$999,10,0)</f>
        <v>6</v>
      </c>
    </row>
    <row r="30" ht="15">
      <c r="J30" s="27">
        <f>SUM(J19:J28)</f>
        <v>3566610000</v>
      </c>
    </row>
  </sheetData>
  <mergeCells count="16">
    <mergeCell ref="G25:I25"/>
    <mergeCell ref="G26:I26"/>
    <mergeCell ref="G27:I27"/>
    <mergeCell ref="G28:I28"/>
    <mergeCell ref="F7:H7"/>
    <mergeCell ref="F8:H8"/>
    <mergeCell ref="F9:H9"/>
    <mergeCell ref="F10:H10"/>
    <mergeCell ref="F11:H11"/>
    <mergeCell ref="F12:H12"/>
    <mergeCell ref="G19:I19"/>
    <mergeCell ref="G20:I20"/>
    <mergeCell ref="G21:I21"/>
    <mergeCell ref="G22:I22"/>
    <mergeCell ref="G23:I23"/>
    <mergeCell ref="G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2011-12-14T19:50:24Z</dcterms:created>
  <dcterms:modified xsi:type="dcterms:W3CDTF">2011-12-25T09:17:36Z</dcterms:modified>
  <cp:category/>
  <cp:version/>
  <cp:contentType/>
  <cp:contentStatus/>
</cp:coreProperties>
</file>